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SUMMARY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<sst xmlns="http://schemas.openxmlformats.org/spreadsheetml/2006/main" count="334" uniqueCount="186">
  <si>
    <t>Format of holding of specified securities</t>
  </si>
  <si>
    <t>Name of Listed Entity:</t>
  </si>
  <si>
    <t>Scrip Code/Name of Scrip/Class of Security</t>
  </si>
  <si>
    <t xml:space="preserve">a. </t>
  </si>
  <si>
    <t xml:space="preserve"> If under 31(1)(b) then indicate the report for Quarter ending</t>
  </si>
  <si>
    <t xml:space="preserve">b. </t>
  </si>
  <si>
    <t xml:space="preserve"> If under 31(1)(c) then indicate date of allotment/extinguishment</t>
  </si>
  <si>
    <t>1.</t>
  </si>
  <si>
    <t>2.</t>
  </si>
  <si>
    <t>3.</t>
  </si>
  <si>
    <t>4.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</si>
  <si>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</si>
  <si>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</si>
  <si>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</si>
  <si>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</si>
  <si>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</si>
  <si>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</si>
  <si>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</si>
  <si>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</si>
  <si>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5.</t>
  </si>
  <si>
    <t>Share Holding Pattern Filed under: Reg. 31(1)(a)/Reg. 31(1)(b)/Reg.31(1)(c)</t>
  </si>
  <si>
    <t>No</t>
  </si>
  <si>
    <t>No of  Voting Rights</t>
  </si>
  <si>
    <t>No. (a)</t>
  </si>
  <si>
    <t>(A)</t>
  </si>
  <si>
    <t>Promoter &amp; Promoter Group</t>
  </si>
  <si>
    <t>(B)</t>
  </si>
  <si>
    <t>Public</t>
  </si>
  <si>
    <t>(C)</t>
  </si>
  <si>
    <t>Non   Promoter- Non Public</t>
  </si>
  <si>
    <t>(C1)</t>
  </si>
  <si>
    <t>Shares underlying DRs</t>
  </si>
  <si>
    <t>(C2)</t>
  </si>
  <si>
    <t>Shares  held  by Employee Trusts</t>
  </si>
  <si>
    <t>Total</t>
  </si>
  <si>
    <t>Table I - Summary Statement holding of specified securities</t>
  </si>
  <si>
    <t>(I)</t>
  </si>
  <si>
    <t>(II)</t>
  </si>
  <si>
    <t>(III)</t>
  </si>
  <si>
    <t>(IV)</t>
  </si>
  <si>
    <t>(V)</t>
  </si>
  <si>
    <t>(VI)</t>
  </si>
  <si>
    <t xml:space="preserve">Total nos. shares held
</t>
  </si>
  <si>
    <t>(VIII)</t>
  </si>
  <si>
    <t>(IX)</t>
  </si>
  <si>
    <t>(X)</t>
  </si>
  <si>
    <t>Shareholding , as a % assuming full conversion of convertible securities ( as a percentage of diluted share capital)
As a % of (A+B+C2)</t>
  </si>
  <si>
    <t>(XI)= (VII)+(X)</t>
  </si>
  <si>
    <t>(XII)</t>
  </si>
  <si>
    <t>(XIII)</t>
  </si>
  <si>
    <t>(XIV)</t>
  </si>
  <si>
    <t>Number of equity shares held in dematerialized form</t>
  </si>
  <si>
    <t>Number of Shares pledged or otherwise encumbered</t>
  </si>
  <si>
    <t>Number of Locked in shares</t>
  </si>
  <si>
    <t>No. of Shares Underlying Outstanding convertible securities (including Warrants)</t>
  </si>
  <si>
    <t>Number of Voting Rights held in each class of securities</t>
  </si>
  <si>
    <t>Shareholding as a % of total no. of shares (calculated as per SCRR, 1957)
As a % of (A+B+C2)</t>
  </si>
  <si>
    <t>No. of shares underlying Depository Receipts</t>
  </si>
  <si>
    <t>No. of Partly paid-up equity shares held</t>
  </si>
  <si>
    <t>No. of fully paid up equity shares held</t>
  </si>
  <si>
    <t>Nos. of shareh olders</t>
  </si>
  <si>
    <t>Category of shareholder</t>
  </si>
  <si>
    <t>Category</t>
  </si>
  <si>
    <t>Classeg:y</t>
  </si>
  <si>
    <t>Total as a
% of (A+B+C)</t>
  </si>
  <si>
    <t>As a
% of total Shares held (b)</t>
  </si>
  <si>
    <t>Class:Equity</t>
  </si>
  <si>
    <t>Table II - Statement showing shareholding pattern of the Promoter and Promoter Group</t>
  </si>
  <si>
    <t>Total as a % of Total Voting rights</t>
  </si>
  <si>
    <t>Class X</t>
  </si>
  <si>
    <t>Class Y</t>
  </si>
  <si>
    <t xml:space="preserve">Category &amp; Name of the Shareholders
</t>
  </si>
  <si>
    <t>PAN</t>
  </si>
  <si>
    <t>Partly paid-up equity shares held</t>
  </si>
  <si>
    <t>Nos. of shares underlying Depository Receipts</t>
  </si>
  <si>
    <t>Total nos. shares held</t>
  </si>
  <si>
    <t>Sharehol ding % calculate d as per SCRR, 1957
As a % of (A+B+C2)</t>
  </si>
  <si>
    <t xml:space="preserve">Number of Voting Rights held in each class of securities
</t>
  </si>
  <si>
    <t>Number of equity shares held in dematerializ ed form</t>
  </si>
  <si>
    <t>Shareholding , as a % assuming full conversion of convertible securities (as a percentage of diluted share capital)
as a
% of A+B+C2</t>
  </si>
  <si>
    <t>Shareholding % calculated as per SCRR, 1957
As a % of (A+B+C2)</t>
  </si>
  <si>
    <t>(VII)=(IV)+(V)+(VI)</t>
  </si>
  <si>
    <t>Table III - Statement showing shareholding pattern of the Public shareholder</t>
  </si>
  <si>
    <t>No.
(Not applicable)
(a)</t>
  </si>
  <si>
    <t>Category &amp; Name of the Shareholders</t>
  </si>
  <si>
    <t>Nos. of shareh older</t>
  </si>
  <si>
    <t>Total shareholding, as a % assuming full conversion of convertible securities (as a percentage of diluted share capital)</t>
  </si>
  <si>
    <t>As a
% of total shares held (Not applic able) (b)</t>
  </si>
  <si>
    <t>Table IV - Statement showing shareholding pattern of the Non Promoter- Non Public shareholder</t>
  </si>
  <si>
    <t>No.</t>
  </si>
  <si>
    <t>Total no. shares held</t>
  </si>
  <si>
    <t>Number of equity shares held in dematerializ ed form
(Not Applicable)</t>
  </si>
  <si>
    <t>No. of shareholder</t>
  </si>
  <si>
    <t>Total shareholding , as a % assuming full conversion of convertible securities (as a percentage of diluted share capital)</t>
  </si>
  <si>
    <t>No.
(Not applicable)</t>
  </si>
  <si>
    <t>31/12/2015</t>
  </si>
  <si>
    <t>Indian</t>
  </si>
  <si>
    <t>(a)</t>
  </si>
  <si>
    <t>(b)</t>
  </si>
  <si>
    <t>(c)</t>
  </si>
  <si>
    <t>Financial Institutions/Banks</t>
  </si>
  <si>
    <t>(d)</t>
  </si>
  <si>
    <t>Any Other (Specity)</t>
  </si>
  <si>
    <t>Sub Total (A)(1)</t>
  </si>
  <si>
    <t>Foreign</t>
  </si>
  <si>
    <t>Individual/Non Resident Individual/Foreing Individual</t>
  </si>
  <si>
    <t>Government</t>
  </si>
  <si>
    <t>Institutions</t>
  </si>
  <si>
    <t>Foreign Portfolio Investor</t>
  </si>
  <si>
    <t>(e)</t>
  </si>
  <si>
    <t>Sub Total (A)(2)</t>
  </si>
  <si>
    <t>Total Shareholding of Promoter and Promoter Group (A)= (A)(1)+(A)(2)</t>
  </si>
  <si>
    <t>Mutual Fund</t>
  </si>
  <si>
    <t>Venture Capital Funds</t>
  </si>
  <si>
    <t>Alternate Investment Funds</t>
  </si>
  <si>
    <t>Foreign Venture Capital Investor</t>
  </si>
  <si>
    <t>Foreign Portfolio Investors</t>
  </si>
  <si>
    <t>(f)</t>
  </si>
  <si>
    <t>(g)</t>
  </si>
  <si>
    <t>Insurance Companies</t>
  </si>
  <si>
    <t>(h)</t>
  </si>
  <si>
    <t>Providend Fund/Pensions Funds</t>
  </si>
  <si>
    <t>(i)</t>
  </si>
  <si>
    <t>Any Other Specify</t>
  </si>
  <si>
    <t>Sub Total (B)(1)</t>
  </si>
  <si>
    <t>Central Government/State Government/President of India</t>
  </si>
  <si>
    <t>Sub Total (B)(2)</t>
  </si>
  <si>
    <t>Non-Institutions</t>
  </si>
  <si>
    <t>NBFCs Registered with RBI</t>
  </si>
  <si>
    <t>Employee Trusts</t>
  </si>
  <si>
    <t>Overseas Depositories (Holding DRs) (Balancing Figure)</t>
  </si>
  <si>
    <t>Sub Total (B)(3)</t>
  </si>
  <si>
    <t>Total Public Shareholding (B)= (B)(1)+(B)(2) + B (3)</t>
  </si>
  <si>
    <t>Employees Benefit Trust (Under SEBI (Share Based Employee Benefit Regulation 2014)</t>
  </si>
  <si>
    <t>Total Non Promoter Non Public Shareholding (C)= (C)(1)+(C)(2)</t>
  </si>
  <si>
    <r>
      <rPr>
        <b/>
        <sz val="11"/>
        <color indexed="8"/>
        <rFont val="Times New Roman"/>
        <family val="1"/>
      </rPr>
      <t xml:space="preserve">Declaration: </t>
    </r>
    <r>
      <rPr>
        <sz val="11"/>
        <color indexed="8"/>
        <rFont val="Times New Roman"/>
        <family val="1"/>
      </rPr>
      <t>The Listed entity is required to submit the following declaration to the extent of submission of information:-</t>
    </r>
  </si>
  <si>
    <t>Reg. 31(1)(b)</t>
  </si>
  <si>
    <t>N.A.</t>
  </si>
  <si>
    <t xml:space="preserve"> The tabular format for disclosure of holding of specified securities is as follows:</t>
  </si>
  <si>
    <t>(VII)=(IV)+ (V)+ (VI)</t>
  </si>
  <si>
    <r>
      <rPr>
        <b/>
        <sz val="11"/>
        <rFont val="Times New Roman"/>
        <family val="1"/>
      </rPr>
      <t>As a
% of total Shar es held</t>
    </r>
  </si>
  <si>
    <r>
      <rPr>
        <b/>
        <sz val="11"/>
        <rFont val="Times New Roman"/>
        <family val="1"/>
      </rPr>
      <t>As a
% of total share s held (Not applic able)</t>
    </r>
  </si>
  <si>
    <t>Custodian/DR Holder</t>
  </si>
  <si>
    <t>Name of DR Holder                                (if Available)</t>
  </si>
  <si>
    <t>Name (if Available)</t>
  </si>
  <si>
    <r>
      <rPr>
        <b/>
        <sz val="11"/>
        <rFont val="Times New Roman"/>
        <family val="1"/>
      </rPr>
      <t>As a
% of total Shar es held (b)</t>
    </r>
  </si>
  <si>
    <t>1. Individual Shareholders holding Nominal Share Capital Up to Rs. 2 Lacs</t>
  </si>
  <si>
    <t>2. Individual Shareholders holding Nominal Share Capital Above  Rs. 2 Lacs</t>
  </si>
  <si>
    <t>Note:</t>
  </si>
  <si>
    <t>2. Details of Shares which remain unclaimed may be given hear along with details such as number of shareholders, outstanding shares held in demat/unclaimed suspense account, voting rights which are frozen etc.: N.A.</t>
  </si>
  <si>
    <t>1. Details of the shareholders acting as persons in Concert including their Shareholding (No. and %): N.A.</t>
  </si>
  <si>
    <r>
      <rPr>
        <b/>
        <sz val="11"/>
        <rFont val="Times New Roman"/>
        <family val="1"/>
      </rPr>
      <t>As a
% of total share s held (b)</t>
    </r>
  </si>
  <si>
    <t>Individual/Hindu Undivided Family</t>
  </si>
  <si>
    <t xml:space="preserve">Class: Equity </t>
  </si>
  <si>
    <t>3. Name of the Person has been disclosed in the respective catagories in case the shareholder hold 1% or more of total number of shares of the Company</t>
  </si>
  <si>
    <t>Class: Equity</t>
  </si>
  <si>
    <t>Central Government/State Government(s)</t>
  </si>
  <si>
    <t>Any Other (Specity) - Body Corporate</t>
  </si>
  <si>
    <t>1. Details of Shares which remain unclaimed may be given hear along with details such as number of shareholders, outstanding shares held in demat/unclaimed suspense account, voting rights which are frozen etc.: N.A.</t>
  </si>
  <si>
    <t>Any other - (Specify) Body Corporate</t>
  </si>
  <si>
    <t>RADICO KHAITAN FINANCE LIMITED</t>
  </si>
  <si>
    <t>Equity Share</t>
  </si>
  <si>
    <t>Kamesh Kumar Khaitan</t>
  </si>
  <si>
    <t>Kamesh Kumar Khaitan (HUF)</t>
  </si>
  <si>
    <t>Karuna Devi Khaitan</t>
  </si>
  <si>
    <t>Anirudh Khaitan</t>
  </si>
  <si>
    <t>Janpriya Kalyan Kosh Pvt Ltd</t>
  </si>
  <si>
    <t>Anshuman Finance Ltd.</t>
  </si>
  <si>
    <t>John Paterson &amp; Co. (I) Ltd.</t>
  </si>
  <si>
    <t>Anirudh Commercial Pvt. Ltd.</t>
  </si>
  <si>
    <t>Anirudh Holdings Pvt. Ltd.</t>
  </si>
  <si>
    <t>Parvati Holding Pvt Ltd</t>
  </si>
  <si>
    <t>Penguin Leather Products Pvt Ltd</t>
  </si>
  <si>
    <t>AGGPK1422J</t>
  </si>
  <si>
    <t>AAEHK9559G</t>
  </si>
  <si>
    <t>AKZPK4941R</t>
  </si>
  <si>
    <t>AKZPK4947K</t>
  </si>
  <si>
    <t>AABCJ7917K</t>
  </si>
  <si>
    <t>AACCA0773F</t>
  </si>
  <si>
    <t>AAACJ6774B</t>
  </si>
  <si>
    <t>AACCA3706G</t>
  </si>
  <si>
    <t>AAFCA4113L</t>
  </si>
  <si>
    <t>AABCP6926E</t>
  </si>
  <si>
    <t>AABCP8102G</t>
  </si>
  <si>
    <t>NRI</t>
  </si>
  <si>
    <t>Clearing Member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</si>
</sst>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;\(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0" fontId="4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 quotePrefix="1">
      <alignment horizontal="center" vertical="top"/>
    </xf>
    <xf numFmtId="0" fontId="42" fillId="0" borderId="10" xfId="0" applyFont="1" applyFill="1" applyBorder="1" applyAlignment="1">
      <alignment horizontal="left" vertical="top"/>
    </xf>
    <xf numFmtId="1" fontId="42" fillId="0" borderId="10" xfId="0" applyNumberFormat="1" applyFont="1" applyFill="1" applyBorder="1" applyAlignment="1" quotePrefix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/>
    </xf>
    <xf numFmtId="178" fontId="2" fillId="0" borderId="11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/>
    </xf>
    <xf numFmtId="2" fontId="2" fillId="0" borderId="14" xfId="0" applyNumberFormat="1" applyFont="1" applyFill="1" applyBorder="1" applyAlignment="1">
      <alignment horizontal="right" vertical="top"/>
    </xf>
    <xf numFmtId="2" fontId="2" fillId="0" borderId="14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top"/>
    </xf>
    <xf numFmtId="15" fontId="44" fillId="0" borderId="10" xfId="0" applyNumberFormat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left" vertical="top"/>
    </xf>
    <xf numFmtId="0" fontId="42" fillId="0" borderId="18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7" sqref="E7"/>
    </sheetView>
  </sheetViews>
  <sheetFormatPr defaultColWidth="9.33203125" defaultRowHeight="12.75"/>
  <cols>
    <col min="1" max="1" width="4.5" style="7" customWidth="1"/>
    <col min="2" max="2" width="4" style="1" customWidth="1"/>
    <col min="3" max="3" width="40.5" style="1" customWidth="1"/>
    <col min="4" max="8" width="9.33203125" style="1" customWidth="1"/>
    <col min="9" max="9" width="3" style="1" customWidth="1"/>
    <col min="10" max="10" width="15.5" style="1" customWidth="1"/>
    <col min="11" max="11" width="16" style="1" customWidth="1"/>
    <col min="12" max="16384" width="9.33203125" style="1" customWidth="1"/>
  </cols>
  <sheetData>
    <row r="1" spans="1:11" ht="24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8" t="s">
        <v>7</v>
      </c>
      <c r="B2" s="59" t="s">
        <v>1</v>
      </c>
      <c r="C2" s="59"/>
      <c r="D2" s="59"/>
      <c r="E2" s="59"/>
      <c r="F2" s="59"/>
      <c r="G2" s="68" t="s">
        <v>160</v>
      </c>
      <c r="H2" s="68"/>
      <c r="I2" s="68"/>
      <c r="J2" s="68"/>
      <c r="K2" s="68"/>
    </row>
    <row r="3" spans="1:11" ht="16.5" customHeight="1">
      <c r="A3" s="8" t="s">
        <v>8</v>
      </c>
      <c r="B3" s="59" t="s">
        <v>2</v>
      </c>
      <c r="C3" s="59"/>
      <c r="D3" s="59"/>
      <c r="E3" s="59"/>
      <c r="F3" s="59"/>
      <c r="G3" s="68" t="s">
        <v>161</v>
      </c>
      <c r="H3" s="68"/>
      <c r="I3" s="68"/>
      <c r="J3" s="68"/>
      <c r="K3" s="68"/>
    </row>
    <row r="4" spans="1:11" ht="16.5" customHeight="1">
      <c r="A4" s="8" t="s">
        <v>9</v>
      </c>
      <c r="B4" s="59" t="s">
        <v>20</v>
      </c>
      <c r="C4" s="59"/>
      <c r="D4" s="59"/>
      <c r="E4" s="59"/>
      <c r="F4" s="59"/>
      <c r="G4" s="59"/>
      <c r="H4" s="59"/>
      <c r="I4" s="59"/>
      <c r="J4" s="60" t="s">
        <v>136</v>
      </c>
      <c r="K4" s="60"/>
    </row>
    <row r="5" spans="1:11" ht="16.5" customHeight="1">
      <c r="A5" s="9"/>
      <c r="B5" s="10" t="s">
        <v>3</v>
      </c>
      <c r="C5" s="59" t="s">
        <v>4</v>
      </c>
      <c r="D5" s="59"/>
      <c r="E5" s="59"/>
      <c r="F5" s="59"/>
      <c r="G5" s="59"/>
      <c r="H5" s="59"/>
      <c r="I5" s="59"/>
      <c r="J5" s="61" t="s">
        <v>95</v>
      </c>
      <c r="K5" s="62"/>
    </row>
    <row r="6" spans="1:11" ht="16.5" customHeight="1">
      <c r="A6" s="9"/>
      <c r="B6" s="10" t="s">
        <v>5</v>
      </c>
      <c r="C6" s="59" t="s">
        <v>6</v>
      </c>
      <c r="D6" s="59"/>
      <c r="E6" s="59"/>
      <c r="F6" s="59"/>
      <c r="G6" s="59"/>
      <c r="H6" s="59"/>
      <c r="I6" s="59"/>
      <c r="J6" s="60" t="s">
        <v>137</v>
      </c>
      <c r="K6" s="60"/>
    </row>
    <row r="7" spans="1:11" ht="16.5" customHeight="1">
      <c r="A7" s="11" t="s">
        <v>10</v>
      </c>
      <c r="B7" s="12" t="s">
        <v>135</v>
      </c>
      <c r="C7" s="12"/>
      <c r="D7" s="12"/>
      <c r="E7" s="12"/>
      <c r="F7" s="12"/>
      <c r="G7" s="12"/>
      <c r="H7" s="12"/>
      <c r="I7" s="12"/>
      <c r="J7" s="12"/>
      <c r="K7" s="12"/>
    </row>
    <row r="8" spans="1:11" ht="15">
      <c r="A8" s="9"/>
      <c r="B8" s="6"/>
      <c r="C8" s="66" t="s">
        <v>11</v>
      </c>
      <c r="D8" s="66"/>
      <c r="E8" s="66"/>
      <c r="F8" s="66"/>
      <c r="G8" s="66"/>
      <c r="H8" s="66"/>
      <c r="I8" s="66"/>
      <c r="J8" s="4" t="s">
        <v>12</v>
      </c>
      <c r="K8" s="4" t="s">
        <v>13</v>
      </c>
    </row>
    <row r="9" spans="1:11" ht="15">
      <c r="A9" s="9"/>
      <c r="B9" s="13" t="s">
        <v>7</v>
      </c>
      <c r="C9" s="67" t="s">
        <v>14</v>
      </c>
      <c r="D9" s="67"/>
      <c r="E9" s="67"/>
      <c r="F9" s="67"/>
      <c r="G9" s="67"/>
      <c r="H9" s="67"/>
      <c r="I9" s="67"/>
      <c r="J9" s="6" t="s">
        <v>137</v>
      </c>
      <c r="K9" s="6" t="s">
        <v>21</v>
      </c>
    </row>
    <row r="10" spans="1:11" ht="15">
      <c r="A10" s="9"/>
      <c r="B10" s="13" t="s">
        <v>8</v>
      </c>
      <c r="C10" s="67" t="s">
        <v>15</v>
      </c>
      <c r="D10" s="67"/>
      <c r="E10" s="67"/>
      <c r="F10" s="67"/>
      <c r="G10" s="67"/>
      <c r="H10" s="67"/>
      <c r="I10" s="67"/>
      <c r="J10" s="6" t="s">
        <v>137</v>
      </c>
      <c r="K10" s="6" t="s">
        <v>21</v>
      </c>
    </row>
    <row r="11" spans="1:11" ht="15">
      <c r="A11" s="9"/>
      <c r="B11" s="13" t="s">
        <v>9</v>
      </c>
      <c r="C11" s="67" t="s">
        <v>16</v>
      </c>
      <c r="D11" s="67"/>
      <c r="E11" s="67"/>
      <c r="F11" s="67"/>
      <c r="G11" s="67"/>
      <c r="H11" s="67"/>
      <c r="I11" s="67"/>
      <c r="J11" s="6" t="s">
        <v>137</v>
      </c>
      <c r="K11" s="6" t="s">
        <v>21</v>
      </c>
    </row>
    <row r="12" spans="1:11" ht="15">
      <c r="A12" s="9"/>
      <c r="B12" s="13" t="s">
        <v>10</v>
      </c>
      <c r="C12" s="67" t="s">
        <v>17</v>
      </c>
      <c r="D12" s="67"/>
      <c r="E12" s="67"/>
      <c r="F12" s="67"/>
      <c r="G12" s="67"/>
      <c r="H12" s="67"/>
      <c r="I12" s="67"/>
      <c r="J12" s="6" t="s">
        <v>137</v>
      </c>
      <c r="K12" s="6" t="s">
        <v>21</v>
      </c>
    </row>
    <row r="13" spans="1:11" ht="15">
      <c r="A13" s="9"/>
      <c r="B13" s="13" t="s">
        <v>19</v>
      </c>
      <c r="C13" s="67" t="s">
        <v>18</v>
      </c>
      <c r="D13" s="67"/>
      <c r="E13" s="67"/>
      <c r="F13" s="67"/>
      <c r="G13" s="67"/>
      <c r="H13" s="67"/>
      <c r="I13" s="67"/>
      <c r="J13" s="6" t="s">
        <v>137</v>
      </c>
      <c r="K13" s="6" t="s">
        <v>21</v>
      </c>
    </row>
    <row r="14" spans="1:11" ht="15">
      <c r="A14" s="8" t="s">
        <v>19</v>
      </c>
      <c r="B14" s="63" t="s">
        <v>138</v>
      </c>
      <c r="C14" s="64"/>
      <c r="D14" s="64"/>
      <c r="E14" s="64"/>
      <c r="F14" s="64"/>
      <c r="G14" s="64"/>
      <c r="H14" s="64"/>
      <c r="I14" s="64"/>
      <c r="J14" s="64"/>
      <c r="K14" s="65"/>
    </row>
  </sheetData>
  <sheetProtection/>
  <mergeCells count="18">
    <mergeCell ref="G2:K2"/>
    <mergeCell ref="B2:F2"/>
    <mergeCell ref="G3:K3"/>
    <mergeCell ref="B3:F3"/>
    <mergeCell ref="C12:I12"/>
    <mergeCell ref="C13:I13"/>
    <mergeCell ref="C10:I10"/>
    <mergeCell ref="C11:I11"/>
    <mergeCell ref="A1:K1"/>
    <mergeCell ref="B4:I4"/>
    <mergeCell ref="J4:K4"/>
    <mergeCell ref="J5:K5"/>
    <mergeCell ref="J6:K6"/>
    <mergeCell ref="B14:K14"/>
    <mergeCell ref="C5:I5"/>
    <mergeCell ref="C6:I6"/>
    <mergeCell ref="C8:I8"/>
    <mergeCell ref="C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="85" zoomScaleNormal="85" zoomScalePageLayoutView="0" workbookViewId="0" topLeftCell="A1">
      <selection activeCell="S6" sqref="S6"/>
    </sheetView>
  </sheetViews>
  <sheetFormatPr defaultColWidth="9.33203125" defaultRowHeight="12.75"/>
  <cols>
    <col min="1" max="1" width="10.33203125" style="2" customWidth="1"/>
    <col min="2" max="2" width="19.83203125" style="2" customWidth="1"/>
    <col min="3" max="3" width="9" style="2" customWidth="1"/>
    <col min="4" max="4" width="11.16015625" style="2" customWidth="1"/>
    <col min="5" max="5" width="9.83203125" style="2" customWidth="1"/>
    <col min="6" max="6" width="10.83203125" style="2" customWidth="1"/>
    <col min="7" max="7" width="13.5" style="2" customWidth="1"/>
    <col min="8" max="8" width="14.33203125" style="2" customWidth="1"/>
    <col min="9" max="10" width="11" style="2" customWidth="1"/>
    <col min="11" max="11" width="14" style="2" bestFit="1" customWidth="1"/>
    <col min="12" max="12" width="8.66015625" style="2" customWidth="1"/>
    <col min="13" max="13" width="12.16015625" style="2" customWidth="1"/>
    <col min="14" max="14" width="17.5" style="2" customWidth="1"/>
    <col min="15" max="15" width="8.83203125" style="2" customWidth="1"/>
    <col min="16" max="16" width="10" style="2" customWidth="1"/>
    <col min="17" max="17" width="8.83203125" style="2" customWidth="1"/>
    <col min="18" max="18" width="12.16015625" style="2" customWidth="1"/>
    <col min="19" max="19" width="12.33203125" style="2" customWidth="1"/>
    <col min="20" max="16384" width="9.33203125" style="2" customWidth="1"/>
  </cols>
  <sheetData>
    <row r="1" spans="1:19" ht="15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66.75" customHeight="1">
      <c r="A2" s="71" t="s">
        <v>62</v>
      </c>
      <c r="B2" s="71" t="s">
        <v>61</v>
      </c>
      <c r="C2" s="71" t="s">
        <v>60</v>
      </c>
      <c r="D2" s="71" t="s">
        <v>59</v>
      </c>
      <c r="E2" s="71" t="s">
        <v>58</v>
      </c>
      <c r="F2" s="71" t="s">
        <v>57</v>
      </c>
      <c r="G2" s="71" t="s">
        <v>42</v>
      </c>
      <c r="H2" s="71" t="s">
        <v>56</v>
      </c>
      <c r="I2" s="69" t="s">
        <v>55</v>
      </c>
      <c r="J2" s="74"/>
      <c r="K2" s="74"/>
      <c r="L2" s="70"/>
      <c r="M2" s="71" t="s">
        <v>54</v>
      </c>
      <c r="N2" s="71" t="s">
        <v>46</v>
      </c>
      <c r="O2" s="69" t="s">
        <v>53</v>
      </c>
      <c r="P2" s="70"/>
      <c r="Q2" s="69" t="s">
        <v>52</v>
      </c>
      <c r="R2" s="70"/>
      <c r="S2" s="71" t="s">
        <v>51</v>
      </c>
    </row>
    <row r="3" spans="1:19" ht="19.5" customHeight="1">
      <c r="A3" s="72"/>
      <c r="B3" s="72"/>
      <c r="C3" s="72"/>
      <c r="D3" s="72"/>
      <c r="E3" s="72"/>
      <c r="F3" s="72"/>
      <c r="G3" s="72"/>
      <c r="H3" s="72"/>
      <c r="I3" s="69" t="s">
        <v>22</v>
      </c>
      <c r="J3" s="74"/>
      <c r="K3" s="70"/>
      <c r="L3" s="71" t="s">
        <v>64</v>
      </c>
      <c r="M3" s="72"/>
      <c r="N3" s="72"/>
      <c r="O3" s="71" t="s">
        <v>23</v>
      </c>
      <c r="P3" s="71" t="s">
        <v>65</v>
      </c>
      <c r="Q3" s="71" t="s">
        <v>23</v>
      </c>
      <c r="R3" s="71" t="s">
        <v>65</v>
      </c>
      <c r="S3" s="72"/>
    </row>
    <row r="4" spans="1:19" ht="94.5" customHeight="1">
      <c r="A4" s="73"/>
      <c r="B4" s="73"/>
      <c r="C4" s="73"/>
      <c r="D4" s="73"/>
      <c r="E4" s="73"/>
      <c r="F4" s="73"/>
      <c r="G4" s="73"/>
      <c r="H4" s="73"/>
      <c r="I4" s="14" t="s">
        <v>66</v>
      </c>
      <c r="J4" s="14" t="s">
        <v>63</v>
      </c>
      <c r="K4" s="14" t="s">
        <v>34</v>
      </c>
      <c r="L4" s="73"/>
      <c r="M4" s="73"/>
      <c r="N4" s="73"/>
      <c r="O4" s="73"/>
      <c r="P4" s="73"/>
      <c r="Q4" s="73"/>
      <c r="R4" s="73"/>
      <c r="S4" s="73"/>
    </row>
    <row r="5" spans="1:19" s="18" customFormat="1" ht="28.5">
      <c r="A5" s="15" t="s">
        <v>36</v>
      </c>
      <c r="B5" s="15" t="s">
        <v>37</v>
      </c>
      <c r="C5" s="15" t="s">
        <v>38</v>
      </c>
      <c r="D5" s="15" t="s">
        <v>39</v>
      </c>
      <c r="E5" s="15" t="s">
        <v>40</v>
      </c>
      <c r="F5" s="15" t="s">
        <v>41</v>
      </c>
      <c r="G5" s="15" t="s">
        <v>139</v>
      </c>
      <c r="H5" s="15" t="s">
        <v>43</v>
      </c>
      <c r="I5" s="69" t="s">
        <v>44</v>
      </c>
      <c r="J5" s="74"/>
      <c r="K5" s="74"/>
      <c r="L5" s="70"/>
      <c r="M5" s="15" t="s">
        <v>45</v>
      </c>
      <c r="N5" s="15" t="s">
        <v>47</v>
      </c>
      <c r="O5" s="75" t="s">
        <v>48</v>
      </c>
      <c r="P5" s="76"/>
      <c r="Q5" s="75" t="s">
        <v>49</v>
      </c>
      <c r="R5" s="76"/>
      <c r="S5" s="15" t="s">
        <v>50</v>
      </c>
    </row>
    <row r="6" spans="1:20" s="18" customFormat="1" ht="28.5">
      <c r="A6" s="14" t="s">
        <v>24</v>
      </c>
      <c r="B6" s="16" t="s">
        <v>25</v>
      </c>
      <c r="C6" s="21">
        <v>11</v>
      </c>
      <c r="D6" s="21">
        <v>4884094</v>
      </c>
      <c r="E6" s="21">
        <v>0</v>
      </c>
      <c r="F6" s="21">
        <v>0</v>
      </c>
      <c r="G6" s="21">
        <f>D6</f>
        <v>4884094</v>
      </c>
      <c r="H6" s="25">
        <f>G6/$G$11%</f>
        <v>54.26771111111111</v>
      </c>
      <c r="I6" s="21">
        <f>G6</f>
        <v>4884094</v>
      </c>
      <c r="J6" s="21">
        <v>0</v>
      </c>
      <c r="K6" s="21">
        <f>I6+J6</f>
        <v>4884094</v>
      </c>
      <c r="L6" s="25">
        <f>K6/$K$11%</f>
        <v>54.26771111111111</v>
      </c>
      <c r="M6" s="21">
        <v>0</v>
      </c>
      <c r="N6" s="25">
        <f>L6</f>
        <v>54.26771111111111</v>
      </c>
      <c r="O6" s="21">
        <v>0</v>
      </c>
      <c r="P6" s="21">
        <v>0</v>
      </c>
      <c r="Q6" s="21">
        <v>0</v>
      </c>
      <c r="R6" s="21">
        <v>0</v>
      </c>
      <c r="S6" s="23">
        <v>4505639</v>
      </c>
      <c r="T6" s="20"/>
    </row>
    <row r="7" spans="1:20" s="18" customFormat="1" ht="15">
      <c r="A7" s="14" t="s">
        <v>26</v>
      </c>
      <c r="B7" s="16" t="s">
        <v>27</v>
      </c>
      <c r="C7" s="21">
        <v>22946</v>
      </c>
      <c r="D7" s="21">
        <v>4115906</v>
      </c>
      <c r="E7" s="21">
        <v>0</v>
      </c>
      <c r="F7" s="21">
        <v>0</v>
      </c>
      <c r="G7" s="21">
        <f>D7</f>
        <v>4115906</v>
      </c>
      <c r="H7" s="25">
        <f>G7/$G$11%</f>
        <v>45.73228888888889</v>
      </c>
      <c r="I7" s="21">
        <f>G7</f>
        <v>4115906</v>
      </c>
      <c r="J7" s="21">
        <v>0</v>
      </c>
      <c r="K7" s="21">
        <f>I7+J7</f>
        <v>4115906</v>
      </c>
      <c r="L7" s="25">
        <f>K7/$K$11%</f>
        <v>45.73228888888889</v>
      </c>
      <c r="M7" s="21">
        <v>0</v>
      </c>
      <c r="N7" s="25">
        <f>L7</f>
        <v>45.73228888888889</v>
      </c>
      <c r="O7" s="21">
        <v>0</v>
      </c>
      <c r="P7" s="21">
        <v>0</v>
      </c>
      <c r="Q7" s="21">
        <v>0</v>
      </c>
      <c r="R7" s="21">
        <v>0</v>
      </c>
      <c r="S7" s="23">
        <v>559600</v>
      </c>
      <c r="T7" s="20"/>
    </row>
    <row r="8" spans="1:20" ht="28.5">
      <c r="A8" s="14" t="s">
        <v>28</v>
      </c>
      <c r="B8" s="16" t="s">
        <v>29</v>
      </c>
      <c r="C8" s="21"/>
      <c r="D8" s="21"/>
      <c r="E8" s="21">
        <v>0</v>
      </c>
      <c r="F8" s="21">
        <v>0</v>
      </c>
      <c r="G8" s="21">
        <v>0</v>
      </c>
      <c r="H8" s="25">
        <f>G8/$G$11%</f>
        <v>0</v>
      </c>
      <c r="I8" s="21">
        <f>G8</f>
        <v>0</v>
      </c>
      <c r="J8" s="21">
        <v>0</v>
      </c>
      <c r="K8" s="21">
        <f>I8+J8</f>
        <v>0</v>
      </c>
      <c r="L8" s="25">
        <f>K8/$K$11%</f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3">
        <v>0</v>
      </c>
      <c r="T8" s="24"/>
    </row>
    <row r="9" spans="1:20" s="18" customFormat="1" ht="28.5">
      <c r="A9" s="14" t="s">
        <v>30</v>
      </c>
      <c r="B9" s="16" t="s">
        <v>31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5">
        <f>G9/$G$11%</f>
        <v>0</v>
      </c>
      <c r="I9" s="21">
        <f>G9</f>
        <v>0</v>
      </c>
      <c r="J9" s="21">
        <v>0</v>
      </c>
      <c r="K9" s="21">
        <f>I9+J9</f>
        <v>0</v>
      </c>
      <c r="L9" s="25">
        <f>K9/$K$11%</f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3">
        <v>0</v>
      </c>
      <c r="T9" s="20"/>
    </row>
    <row r="10" spans="1:20" s="18" customFormat="1" ht="42.75">
      <c r="A10" s="14" t="s">
        <v>32</v>
      </c>
      <c r="B10" s="16" t="s">
        <v>33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5">
        <f>G10/$G$11%</f>
        <v>0</v>
      </c>
      <c r="I10" s="21">
        <f>G10</f>
        <v>0</v>
      </c>
      <c r="J10" s="21">
        <v>0</v>
      </c>
      <c r="K10" s="21">
        <f>I10+J10</f>
        <v>0</v>
      </c>
      <c r="L10" s="25">
        <f>K10/$K$11%</f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3">
        <v>0</v>
      </c>
      <c r="T10" s="20"/>
    </row>
    <row r="11" spans="1:20" s="18" customFormat="1" ht="14.25">
      <c r="A11" s="14"/>
      <c r="B11" s="16" t="s">
        <v>34</v>
      </c>
      <c r="C11" s="19">
        <f>SUM(C6:C10)</f>
        <v>22957</v>
      </c>
      <c r="D11" s="19">
        <f aca="true" t="shared" si="0" ref="D11:S11">SUM(D6:D10)</f>
        <v>9000000</v>
      </c>
      <c r="E11" s="19">
        <f t="shared" si="0"/>
        <v>0</v>
      </c>
      <c r="F11" s="19">
        <f t="shared" si="0"/>
        <v>0</v>
      </c>
      <c r="G11" s="19">
        <f t="shared" si="0"/>
        <v>9000000</v>
      </c>
      <c r="H11" s="26">
        <f t="shared" si="0"/>
        <v>100</v>
      </c>
      <c r="I11" s="19">
        <f t="shared" si="0"/>
        <v>9000000</v>
      </c>
      <c r="J11" s="19">
        <f t="shared" si="0"/>
        <v>0</v>
      </c>
      <c r="K11" s="19">
        <f t="shared" si="0"/>
        <v>9000000</v>
      </c>
      <c r="L11" s="26">
        <f t="shared" si="0"/>
        <v>100</v>
      </c>
      <c r="M11" s="19">
        <f t="shared" si="0"/>
        <v>0</v>
      </c>
      <c r="N11" s="26">
        <f t="shared" si="0"/>
        <v>100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  <c r="S11" s="19">
        <f t="shared" si="0"/>
        <v>5065239</v>
      </c>
      <c r="T11" s="20"/>
    </row>
  </sheetData>
  <sheetProtection/>
  <mergeCells count="24">
    <mergeCell ref="G2:G4"/>
    <mergeCell ref="H2:H4"/>
    <mergeCell ref="I2:L2"/>
    <mergeCell ref="M2:M4"/>
    <mergeCell ref="N2:N4"/>
    <mergeCell ref="O2:P2"/>
    <mergeCell ref="I5:L5"/>
    <mergeCell ref="O5:P5"/>
    <mergeCell ref="Q5:R5"/>
    <mergeCell ref="A1:S1"/>
    <mergeCell ref="A2:A4"/>
    <mergeCell ref="B2:B4"/>
    <mergeCell ref="C2:C4"/>
    <mergeCell ref="D2:D4"/>
    <mergeCell ref="E2:E4"/>
    <mergeCell ref="F2:F4"/>
    <mergeCell ref="Q2:R2"/>
    <mergeCell ref="S2:S4"/>
    <mergeCell ref="I3:K3"/>
    <mergeCell ref="L3:L4"/>
    <mergeCell ref="O3:O4"/>
    <mergeCell ref="P3:P4"/>
    <mergeCell ref="Q3:Q4"/>
    <mergeCell ref="R3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="70" zoomScaleNormal="70" zoomScalePageLayoutView="0" workbookViewId="0" topLeftCell="A22">
      <selection activeCell="D55" sqref="D55"/>
    </sheetView>
  </sheetViews>
  <sheetFormatPr defaultColWidth="9.33203125" defaultRowHeight="12.75"/>
  <cols>
    <col min="1" max="2" width="5.33203125" style="24" customWidth="1"/>
    <col min="3" max="3" width="40.83203125" style="2" customWidth="1"/>
    <col min="4" max="4" width="18" style="2" customWidth="1"/>
    <col min="5" max="5" width="10.66015625" style="24" customWidth="1"/>
    <col min="6" max="6" width="15" style="24" customWidth="1"/>
    <col min="7" max="7" width="10" style="24" customWidth="1"/>
    <col min="8" max="8" width="9.16015625" style="24" customWidth="1"/>
    <col min="9" max="9" width="17.16015625" style="24" customWidth="1"/>
    <col min="10" max="10" width="13.5" style="24" customWidth="1"/>
    <col min="11" max="11" width="13.66015625" style="24" customWidth="1"/>
    <col min="12" max="12" width="6.83203125" style="24" customWidth="1"/>
    <col min="13" max="13" width="13.66015625" style="24" customWidth="1"/>
    <col min="14" max="14" width="9.5" style="24" customWidth="1"/>
    <col min="15" max="15" width="11.33203125" style="24" customWidth="1"/>
    <col min="16" max="16" width="17.66015625" style="47" customWidth="1"/>
    <col min="17" max="17" width="10.83203125" style="24" customWidth="1"/>
    <col min="18" max="18" width="9.83203125" style="47" customWidth="1"/>
    <col min="19" max="19" width="7.83203125" style="24" customWidth="1"/>
    <col min="20" max="20" width="9" style="47" customWidth="1"/>
    <col min="21" max="21" width="16.33203125" style="24" customWidth="1"/>
    <col min="22" max="16384" width="9.33203125" style="24" customWidth="1"/>
  </cols>
  <sheetData>
    <row r="1" spans="1:21" ht="15">
      <c r="A1" s="84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93" customHeight="1">
      <c r="A2" s="86"/>
      <c r="B2" s="87"/>
      <c r="C2" s="71" t="s">
        <v>71</v>
      </c>
      <c r="D2" s="71" t="s">
        <v>72</v>
      </c>
      <c r="E2" s="71" t="s">
        <v>92</v>
      </c>
      <c r="F2" s="71" t="s">
        <v>59</v>
      </c>
      <c r="G2" s="71" t="s">
        <v>73</v>
      </c>
      <c r="H2" s="71" t="s">
        <v>74</v>
      </c>
      <c r="I2" s="71" t="s">
        <v>75</v>
      </c>
      <c r="J2" s="71" t="s">
        <v>80</v>
      </c>
      <c r="K2" s="69" t="s">
        <v>77</v>
      </c>
      <c r="L2" s="82"/>
      <c r="M2" s="82"/>
      <c r="N2" s="83"/>
      <c r="O2" s="71" t="s">
        <v>54</v>
      </c>
      <c r="P2" s="78" t="s">
        <v>79</v>
      </c>
      <c r="Q2" s="69" t="s">
        <v>53</v>
      </c>
      <c r="R2" s="70"/>
      <c r="S2" s="69" t="s">
        <v>52</v>
      </c>
      <c r="T2" s="70"/>
      <c r="U2" s="71" t="s">
        <v>78</v>
      </c>
    </row>
    <row r="3" spans="1:21" ht="47.25" customHeight="1">
      <c r="A3" s="88"/>
      <c r="B3" s="89"/>
      <c r="C3" s="81"/>
      <c r="D3" s="72"/>
      <c r="E3" s="72"/>
      <c r="F3" s="72"/>
      <c r="G3" s="72"/>
      <c r="H3" s="72"/>
      <c r="I3" s="81"/>
      <c r="J3" s="81"/>
      <c r="K3" s="69" t="s">
        <v>22</v>
      </c>
      <c r="L3" s="74"/>
      <c r="M3" s="70"/>
      <c r="N3" s="71" t="s">
        <v>68</v>
      </c>
      <c r="O3" s="72"/>
      <c r="P3" s="79"/>
      <c r="Q3" s="71" t="s">
        <v>23</v>
      </c>
      <c r="R3" s="78" t="s">
        <v>65</v>
      </c>
      <c r="S3" s="71" t="s">
        <v>23</v>
      </c>
      <c r="T3" s="80" t="s">
        <v>151</v>
      </c>
      <c r="U3" s="72"/>
    </row>
    <row r="4" spans="1:21" ht="108" customHeight="1">
      <c r="A4" s="88"/>
      <c r="B4" s="89"/>
      <c r="C4" s="81"/>
      <c r="D4" s="72"/>
      <c r="E4" s="72"/>
      <c r="F4" s="72"/>
      <c r="G4" s="72"/>
      <c r="H4" s="72"/>
      <c r="I4" s="81"/>
      <c r="J4" s="81"/>
      <c r="K4" s="48" t="s">
        <v>155</v>
      </c>
      <c r="L4" s="48" t="s">
        <v>70</v>
      </c>
      <c r="M4" s="48" t="s">
        <v>34</v>
      </c>
      <c r="N4" s="72"/>
      <c r="O4" s="72"/>
      <c r="P4" s="79"/>
      <c r="Q4" s="72"/>
      <c r="R4" s="79"/>
      <c r="S4" s="72"/>
      <c r="T4" s="79"/>
      <c r="U4" s="72"/>
    </row>
    <row r="5" spans="1:21" s="35" customFormat="1" ht="33.75" customHeight="1">
      <c r="A5" s="90"/>
      <c r="B5" s="90"/>
      <c r="C5" s="34" t="s">
        <v>36</v>
      </c>
      <c r="D5" s="34" t="s">
        <v>37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81</v>
      </c>
      <c r="J5" s="34" t="s">
        <v>43</v>
      </c>
      <c r="K5" s="85" t="s">
        <v>44</v>
      </c>
      <c r="L5" s="85"/>
      <c r="M5" s="85"/>
      <c r="N5" s="85"/>
      <c r="O5" s="34" t="s">
        <v>45</v>
      </c>
      <c r="P5" s="49" t="s">
        <v>47</v>
      </c>
      <c r="Q5" s="85" t="s">
        <v>48</v>
      </c>
      <c r="R5" s="85"/>
      <c r="S5" s="85" t="s">
        <v>49</v>
      </c>
      <c r="T5" s="85"/>
      <c r="U5" s="34" t="s">
        <v>50</v>
      </c>
    </row>
    <row r="6" spans="1:21" s="20" customFormat="1" ht="14.25">
      <c r="A6" s="38">
        <v>1</v>
      </c>
      <c r="B6" s="38"/>
      <c r="C6" s="3" t="s">
        <v>96</v>
      </c>
      <c r="D6" s="3"/>
      <c r="E6" s="17"/>
      <c r="F6" s="17"/>
      <c r="G6" s="17"/>
      <c r="H6" s="17"/>
      <c r="I6" s="17"/>
      <c r="J6" s="29"/>
      <c r="K6" s="17"/>
      <c r="L6" s="17"/>
      <c r="M6" s="17"/>
      <c r="N6" s="17"/>
      <c r="O6" s="17"/>
      <c r="P6" s="29"/>
      <c r="Q6" s="17"/>
      <c r="R6" s="29"/>
      <c r="S6" s="17"/>
      <c r="T6" s="29"/>
      <c r="U6" s="17"/>
    </row>
    <row r="7" spans="1:21" s="20" customFormat="1" ht="32.25" customHeight="1">
      <c r="A7" s="39"/>
      <c r="B7" s="34" t="s">
        <v>97</v>
      </c>
      <c r="C7" s="3" t="s">
        <v>152</v>
      </c>
      <c r="D7" s="3"/>
      <c r="E7" s="17">
        <v>4</v>
      </c>
      <c r="F7" s="17">
        <v>2750833</v>
      </c>
      <c r="G7" s="17">
        <v>0</v>
      </c>
      <c r="H7" s="17">
        <v>0</v>
      </c>
      <c r="I7" s="17">
        <f>F7</f>
        <v>2750833</v>
      </c>
      <c r="J7" s="29">
        <f>I7/'Table I'!$G$11%</f>
        <v>30.564811111111112</v>
      </c>
      <c r="K7" s="17">
        <f>I7</f>
        <v>2750833</v>
      </c>
      <c r="L7" s="17">
        <v>0</v>
      </c>
      <c r="M7" s="17">
        <f>I7</f>
        <v>2750833</v>
      </c>
      <c r="N7" s="29">
        <f>J7</f>
        <v>30.564811111111112</v>
      </c>
      <c r="O7" s="17">
        <v>0</v>
      </c>
      <c r="P7" s="29">
        <f>N7</f>
        <v>30.564811111111112</v>
      </c>
      <c r="Q7" s="17">
        <v>0</v>
      </c>
      <c r="R7" s="29">
        <v>0</v>
      </c>
      <c r="S7" s="17">
        <v>0</v>
      </c>
      <c r="T7" s="29">
        <v>0</v>
      </c>
      <c r="U7" s="17">
        <v>2750833</v>
      </c>
    </row>
    <row r="8" spans="1:21" ht="15">
      <c r="A8" s="40"/>
      <c r="B8" s="4"/>
      <c r="C8" s="53" t="s">
        <v>162</v>
      </c>
      <c r="D8" s="5" t="s">
        <v>173</v>
      </c>
      <c r="E8" s="22"/>
      <c r="F8" s="54">
        <v>550000</v>
      </c>
      <c r="G8" s="22">
        <v>0</v>
      </c>
      <c r="H8" s="22">
        <v>0</v>
      </c>
      <c r="I8" s="22">
        <f>F8</f>
        <v>550000</v>
      </c>
      <c r="J8" s="28">
        <f>I8/'Table I'!$G$11%</f>
        <v>6.111111111111111</v>
      </c>
      <c r="K8" s="22">
        <f>I8</f>
        <v>550000</v>
      </c>
      <c r="L8" s="22">
        <v>0</v>
      </c>
      <c r="M8" s="22">
        <f>I8</f>
        <v>550000</v>
      </c>
      <c r="N8" s="28">
        <f>J8</f>
        <v>6.111111111111111</v>
      </c>
      <c r="O8" s="22">
        <v>0</v>
      </c>
      <c r="P8" s="28">
        <f>N8</f>
        <v>6.111111111111111</v>
      </c>
      <c r="Q8" s="22">
        <v>0</v>
      </c>
      <c r="R8" s="28">
        <v>0</v>
      </c>
      <c r="S8" s="22">
        <v>0</v>
      </c>
      <c r="T8" s="28">
        <v>0</v>
      </c>
      <c r="U8" s="54">
        <v>550000</v>
      </c>
    </row>
    <row r="9" spans="1:21" ht="15">
      <c r="A9" s="102"/>
      <c r="B9" s="103"/>
      <c r="C9" s="53" t="s">
        <v>163</v>
      </c>
      <c r="D9" s="5" t="s">
        <v>174</v>
      </c>
      <c r="E9" s="22"/>
      <c r="F9" s="54">
        <v>450000</v>
      </c>
      <c r="G9" s="22">
        <v>0</v>
      </c>
      <c r="H9" s="22">
        <v>0</v>
      </c>
      <c r="I9" s="22">
        <f>F9</f>
        <v>450000</v>
      </c>
      <c r="J9" s="28">
        <f>I9/'Table I'!$G$11%</f>
        <v>5</v>
      </c>
      <c r="K9" s="22">
        <f>I9</f>
        <v>450000</v>
      </c>
      <c r="L9" s="22">
        <v>0</v>
      </c>
      <c r="M9" s="22">
        <f>I9</f>
        <v>450000</v>
      </c>
      <c r="N9" s="28">
        <f>J9</f>
        <v>5</v>
      </c>
      <c r="O9" s="22">
        <v>0</v>
      </c>
      <c r="P9" s="28">
        <f>N9</f>
        <v>5</v>
      </c>
      <c r="Q9" s="22">
        <v>0</v>
      </c>
      <c r="R9" s="28">
        <v>0</v>
      </c>
      <c r="S9" s="22">
        <v>0</v>
      </c>
      <c r="T9" s="28">
        <v>0</v>
      </c>
      <c r="U9" s="54">
        <v>450000</v>
      </c>
    </row>
    <row r="10" spans="1:21" ht="15">
      <c r="A10" s="102"/>
      <c r="B10" s="103"/>
      <c r="C10" s="104" t="s">
        <v>164</v>
      </c>
      <c r="D10" s="5" t="s">
        <v>175</v>
      </c>
      <c r="E10" s="22"/>
      <c r="F10" s="54">
        <v>900000</v>
      </c>
      <c r="G10" s="22">
        <v>0</v>
      </c>
      <c r="H10" s="22">
        <v>0</v>
      </c>
      <c r="I10" s="22">
        <f>F10</f>
        <v>900000</v>
      </c>
      <c r="J10" s="28">
        <f>I10/'Table I'!$G$11%</f>
        <v>10</v>
      </c>
      <c r="K10" s="22">
        <f>I10</f>
        <v>900000</v>
      </c>
      <c r="L10" s="22">
        <v>0</v>
      </c>
      <c r="M10" s="22">
        <f>I10</f>
        <v>900000</v>
      </c>
      <c r="N10" s="28">
        <f>J10</f>
        <v>10</v>
      </c>
      <c r="O10" s="22">
        <v>0</v>
      </c>
      <c r="P10" s="28">
        <f>N10</f>
        <v>10</v>
      </c>
      <c r="Q10" s="22">
        <v>0</v>
      </c>
      <c r="R10" s="28">
        <v>0</v>
      </c>
      <c r="S10" s="22">
        <v>0</v>
      </c>
      <c r="T10" s="28">
        <v>0</v>
      </c>
      <c r="U10" s="54">
        <v>900000</v>
      </c>
    </row>
    <row r="11" spans="1:21" ht="15">
      <c r="A11" s="102"/>
      <c r="B11" s="103"/>
      <c r="C11" s="104" t="s">
        <v>165</v>
      </c>
      <c r="D11" s="5" t="s">
        <v>176</v>
      </c>
      <c r="E11" s="22"/>
      <c r="F11" s="54">
        <v>850833</v>
      </c>
      <c r="G11" s="22">
        <v>0</v>
      </c>
      <c r="H11" s="22">
        <v>0</v>
      </c>
      <c r="I11" s="22">
        <f>F11</f>
        <v>850833</v>
      </c>
      <c r="J11" s="28">
        <f>I11/'Table I'!$G$11%</f>
        <v>9.4537</v>
      </c>
      <c r="K11" s="22">
        <f>I11</f>
        <v>850833</v>
      </c>
      <c r="L11" s="22">
        <v>0</v>
      </c>
      <c r="M11" s="22">
        <f>I11</f>
        <v>850833</v>
      </c>
      <c r="N11" s="28">
        <f>J11</f>
        <v>9.4537</v>
      </c>
      <c r="O11" s="22">
        <v>0</v>
      </c>
      <c r="P11" s="28">
        <f>N11</f>
        <v>9.4537</v>
      </c>
      <c r="Q11" s="22">
        <v>0</v>
      </c>
      <c r="R11" s="28">
        <v>0</v>
      </c>
      <c r="S11" s="22">
        <v>0</v>
      </c>
      <c r="T11" s="28">
        <v>0</v>
      </c>
      <c r="U11" s="54">
        <v>850833</v>
      </c>
    </row>
    <row r="12" spans="1:21" s="20" customFormat="1" ht="28.5">
      <c r="A12" s="50"/>
      <c r="B12" s="33" t="s">
        <v>98</v>
      </c>
      <c r="C12" s="51" t="s">
        <v>156</v>
      </c>
      <c r="D12" s="51" t="s">
        <v>137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29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9">
        <v>0</v>
      </c>
      <c r="Q12" s="17">
        <v>0</v>
      </c>
      <c r="R12" s="29">
        <v>0</v>
      </c>
      <c r="S12" s="17">
        <v>0</v>
      </c>
      <c r="T12" s="29">
        <v>0</v>
      </c>
      <c r="U12" s="17">
        <v>0</v>
      </c>
    </row>
    <row r="13" spans="1:21" s="20" customFormat="1" ht="14.25">
      <c r="A13" s="39"/>
      <c r="B13" s="34" t="s">
        <v>99</v>
      </c>
      <c r="C13" s="3" t="s">
        <v>100</v>
      </c>
      <c r="D13" s="3" t="s">
        <v>137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29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29">
        <v>0</v>
      </c>
      <c r="Q13" s="17">
        <v>0</v>
      </c>
      <c r="R13" s="29">
        <v>0</v>
      </c>
      <c r="S13" s="17">
        <v>0</v>
      </c>
      <c r="T13" s="29">
        <v>0</v>
      </c>
      <c r="U13" s="17">
        <v>0</v>
      </c>
    </row>
    <row r="14" spans="1:21" s="20" customFormat="1" ht="28.5">
      <c r="A14" s="39"/>
      <c r="B14" s="34" t="s">
        <v>101</v>
      </c>
      <c r="C14" s="3" t="s">
        <v>157</v>
      </c>
      <c r="D14" s="3"/>
      <c r="E14" s="17">
        <v>7</v>
      </c>
      <c r="F14" s="17">
        <v>2133261</v>
      </c>
      <c r="G14" s="17">
        <v>0</v>
      </c>
      <c r="H14" s="17">
        <v>0</v>
      </c>
      <c r="I14" s="17">
        <f>F14</f>
        <v>2133261</v>
      </c>
      <c r="J14" s="29">
        <f>I14/'Table I'!$G$11%</f>
        <v>23.7029</v>
      </c>
      <c r="K14" s="17">
        <f>I14</f>
        <v>2133261</v>
      </c>
      <c r="L14" s="17">
        <v>0</v>
      </c>
      <c r="M14" s="17">
        <f>I14</f>
        <v>2133261</v>
      </c>
      <c r="N14" s="29">
        <f>J14</f>
        <v>23.7029</v>
      </c>
      <c r="O14" s="17">
        <v>0</v>
      </c>
      <c r="P14" s="29">
        <f>N14</f>
        <v>23.7029</v>
      </c>
      <c r="Q14" s="17">
        <v>0</v>
      </c>
      <c r="R14" s="29">
        <v>0</v>
      </c>
      <c r="S14" s="17">
        <v>0</v>
      </c>
      <c r="T14" s="29">
        <v>0</v>
      </c>
      <c r="U14" s="17">
        <v>1754806</v>
      </c>
    </row>
    <row r="15" spans="1:21" s="20" customFormat="1" ht="15">
      <c r="A15" s="39"/>
      <c r="B15" s="105"/>
      <c r="C15" s="106" t="s">
        <v>166</v>
      </c>
      <c r="D15" s="107" t="s">
        <v>177</v>
      </c>
      <c r="E15" s="17"/>
      <c r="F15" s="22">
        <v>671796</v>
      </c>
      <c r="G15" s="22">
        <v>0</v>
      </c>
      <c r="H15" s="22">
        <v>0</v>
      </c>
      <c r="I15" s="22">
        <f aca="true" t="shared" si="0" ref="I15:I21">F15</f>
        <v>671796</v>
      </c>
      <c r="J15" s="28">
        <f>I15/'Table I'!$G$11%</f>
        <v>7.4644</v>
      </c>
      <c r="K15" s="22">
        <f aca="true" t="shared" si="1" ref="K15:K21">I15</f>
        <v>671796</v>
      </c>
      <c r="L15" s="22">
        <v>0</v>
      </c>
      <c r="M15" s="22">
        <f aca="true" t="shared" si="2" ref="M15:M21">I15</f>
        <v>671796</v>
      </c>
      <c r="N15" s="28">
        <f aca="true" t="shared" si="3" ref="N15:N21">J15</f>
        <v>7.4644</v>
      </c>
      <c r="O15" s="22">
        <v>0</v>
      </c>
      <c r="P15" s="28">
        <f aca="true" t="shared" si="4" ref="P15:P21">N15</f>
        <v>7.4644</v>
      </c>
      <c r="Q15" s="22">
        <v>0</v>
      </c>
      <c r="R15" s="28">
        <v>0</v>
      </c>
      <c r="S15" s="22">
        <v>0</v>
      </c>
      <c r="T15" s="28">
        <v>0</v>
      </c>
      <c r="U15" s="22">
        <v>671796</v>
      </c>
    </row>
    <row r="16" spans="1:21" s="20" customFormat="1" ht="15">
      <c r="A16" s="39"/>
      <c r="B16" s="105"/>
      <c r="C16" s="106" t="s">
        <v>167</v>
      </c>
      <c r="D16" s="107" t="s">
        <v>178</v>
      </c>
      <c r="E16" s="17"/>
      <c r="F16" s="22">
        <v>580000</v>
      </c>
      <c r="G16" s="22">
        <v>0</v>
      </c>
      <c r="H16" s="22">
        <v>0</v>
      </c>
      <c r="I16" s="22">
        <f t="shared" si="0"/>
        <v>580000</v>
      </c>
      <c r="J16" s="28">
        <f>I16/'Table I'!$G$11%</f>
        <v>6.444444444444445</v>
      </c>
      <c r="K16" s="22">
        <f t="shared" si="1"/>
        <v>580000</v>
      </c>
      <c r="L16" s="22">
        <v>0</v>
      </c>
      <c r="M16" s="22">
        <f t="shared" si="2"/>
        <v>580000</v>
      </c>
      <c r="N16" s="28">
        <f t="shared" si="3"/>
        <v>6.444444444444445</v>
      </c>
      <c r="O16" s="22">
        <v>0</v>
      </c>
      <c r="P16" s="28">
        <f t="shared" si="4"/>
        <v>6.444444444444445</v>
      </c>
      <c r="Q16" s="22">
        <v>0</v>
      </c>
      <c r="R16" s="28">
        <v>0</v>
      </c>
      <c r="S16" s="22">
        <v>0</v>
      </c>
      <c r="T16" s="28">
        <v>0</v>
      </c>
      <c r="U16" s="22">
        <v>580000</v>
      </c>
    </row>
    <row r="17" spans="1:21" s="20" customFormat="1" ht="15">
      <c r="A17" s="39"/>
      <c r="B17" s="105"/>
      <c r="C17" s="106" t="s">
        <v>168</v>
      </c>
      <c r="D17" s="107" t="s">
        <v>179</v>
      </c>
      <c r="E17" s="17"/>
      <c r="F17" s="22">
        <v>325955</v>
      </c>
      <c r="G17" s="22">
        <v>0</v>
      </c>
      <c r="H17" s="22">
        <v>0</v>
      </c>
      <c r="I17" s="22">
        <f t="shared" si="0"/>
        <v>325955</v>
      </c>
      <c r="J17" s="28">
        <f>I17/'Table I'!$G$11%</f>
        <v>3.621722222222222</v>
      </c>
      <c r="K17" s="22">
        <f t="shared" si="1"/>
        <v>325955</v>
      </c>
      <c r="L17" s="22">
        <v>0</v>
      </c>
      <c r="M17" s="22">
        <f t="shared" si="2"/>
        <v>325955</v>
      </c>
      <c r="N17" s="28">
        <f t="shared" si="3"/>
        <v>3.621722222222222</v>
      </c>
      <c r="O17" s="22">
        <v>0</v>
      </c>
      <c r="P17" s="28">
        <f t="shared" si="4"/>
        <v>3.621722222222222</v>
      </c>
      <c r="Q17" s="22">
        <v>0</v>
      </c>
      <c r="R17" s="28">
        <v>0</v>
      </c>
      <c r="S17" s="22">
        <v>0</v>
      </c>
      <c r="T17" s="28">
        <v>0</v>
      </c>
      <c r="U17" s="22">
        <v>325955</v>
      </c>
    </row>
    <row r="18" spans="1:21" s="20" customFormat="1" ht="15">
      <c r="A18" s="39"/>
      <c r="B18" s="105"/>
      <c r="C18" s="106" t="s">
        <v>169</v>
      </c>
      <c r="D18" s="107" t="s">
        <v>180</v>
      </c>
      <c r="E18" s="17"/>
      <c r="F18" s="22">
        <v>250000</v>
      </c>
      <c r="G18" s="22">
        <v>0</v>
      </c>
      <c r="H18" s="22">
        <v>0</v>
      </c>
      <c r="I18" s="22">
        <f t="shared" si="0"/>
        <v>250000</v>
      </c>
      <c r="J18" s="28">
        <f>I18/'Table I'!$G$11%</f>
        <v>2.7777777777777777</v>
      </c>
      <c r="K18" s="22">
        <f t="shared" si="1"/>
        <v>250000</v>
      </c>
      <c r="L18" s="22">
        <v>0</v>
      </c>
      <c r="M18" s="22">
        <f t="shared" si="2"/>
        <v>250000</v>
      </c>
      <c r="N18" s="28">
        <f t="shared" si="3"/>
        <v>2.7777777777777777</v>
      </c>
      <c r="O18" s="22">
        <v>0</v>
      </c>
      <c r="P18" s="28">
        <f t="shared" si="4"/>
        <v>2.7777777777777777</v>
      </c>
      <c r="Q18" s="22">
        <v>0</v>
      </c>
      <c r="R18" s="28">
        <v>0</v>
      </c>
      <c r="S18" s="22">
        <v>0</v>
      </c>
      <c r="T18" s="28">
        <v>0</v>
      </c>
      <c r="U18" s="22">
        <v>250000</v>
      </c>
    </row>
    <row r="19" spans="1:21" s="20" customFormat="1" ht="15">
      <c r="A19" s="39"/>
      <c r="B19" s="105"/>
      <c r="C19" s="106" t="s">
        <v>170</v>
      </c>
      <c r="D19" s="107" t="s">
        <v>181</v>
      </c>
      <c r="E19" s="17"/>
      <c r="F19" s="22">
        <v>215000</v>
      </c>
      <c r="G19" s="22">
        <v>0</v>
      </c>
      <c r="H19" s="22">
        <v>0</v>
      </c>
      <c r="I19" s="22">
        <f t="shared" si="0"/>
        <v>215000</v>
      </c>
      <c r="J19" s="28">
        <f>I19/'Table I'!$G$11%</f>
        <v>2.388888888888889</v>
      </c>
      <c r="K19" s="22">
        <f t="shared" si="1"/>
        <v>215000</v>
      </c>
      <c r="L19" s="22">
        <v>0</v>
      </c>
      <c r="M19" s="22">
        <f t="shared" si="2"/>
        <v>215000</v>
      </c>
      <c r="N19" s="28">
        <f t="shared" si="3"/>
        <v>2.388888888888889</v>
      </c>
      <c r="O19" s="22">
        <v>0</v>
      </c>
      <c r="P19" s="28">
        <f t="shared" si="4"/>
        <v>2.388888888888889</v>
      </c>
      <c r="Q19" s="22">
        <v>0</v>
      </c>
      <c r="R19" s="28">
        <v>0</v>
      </c>
      <c r="S19" s="22">
        <v>0</v>
      </c>
      <c r="T19" s="28">
        <v>0</v>
      </c>
      <c r="U19" s="22">
        <v>215000</v>
      </c>
    </row>
    <row r="20" spans="1:21" s="20" customFormat="1" ht="15">
      <c r="A20" s="39"/>
      <c r="B20" s="105"/>
      <c r="C20" s="106" t="s">
        <v>171</v>
      </c>
      <c r="D20" s="107" t="s">
        <v>182</v>
      </c>
      <c r="E20" s="17"/>
      <c r="F20" s="22">
        <v>52500</v>
      </c>
      <c r="G20" s="22">
        <v>0</v>
      </c>
      <c r="H20" s="22">
        <v>0</v>
      </c>
      <c r="I20" s="22">
        <f t="shared" si="0"/>
        <v>52500</v>
      </c>
      <c r="J20" s="28">
        <f>I20/'Table I'!$G$11%</f>
        <v>0.5833333333333334</v>
      </c>
      <c r="K20" s="22">
        <f t="shared" si="1"/>
        <v>52500</v>
      </c>
      <c r="L20" s="22">
        <v>0</v>
      </c>
      <c r="M20" s="22">
        <f t="shared" si="2"/>
        <v>52500</v>
      </c>
      <c r="N20" s="28">
        <f t="shared" si="3"/>
        <v>0.5833333333333334</v>
      </c>
      <c r="O20" s="22">
        <v>0</v>
      </c>
      <c r="P20" s="28">
        <f t="shared" si="4"/>
        <v>0.5833333333333334</v>
      </c>
      <c r="Q20" s="22">
        <v>0</v>
      </c>
      <c r="R20" s="28">
        <v>0</v>
      </c>
      <c r="S20" s="22">
        <v>0</v>
      </c>
      <c r="T20" s="28">
        <v>0</v>
      </c>
      <c r="U20" s="22">
        <v>32000</v>
      </c>
    </row>
    <row r="21" spans="1:21" s="20" customFormat="1" ht="15">
      <c r="A21" s="39"/>
      <c r="B21" s="105"/>
      <c r="C21" s="106" t="s">
        <v>172</v>
      </c>
      <c r="D21" s="107" t="s">
        <v>183</v>
      </c>
      <c r="E21" s="17"/>
      <c r="F21" s="22">
        <v>38010</v>
      </c>
      <c r="G21" s="22">
        <v>0</v>
      </c>
      <c r="H21" s="22">
        <v>0</v>
      </c>
      <c r="I21" s="22">
        <f t="shared" si="0"/>
        <v>38010</v>
      </c>
      <c r="J21" s="28">
        <f>I21/'Table I'!$G$11%</f>
        <v>0.42233333333333334</v>
      </c>
      <c r="K21" s="22">
        <f t="shared" si="1"/>
        <v>38010</v>
      </c>
      <c r="L21" s="22">
        <v>0</v>
      </c>
      <c r="M21" s="22">
        <f t="shared" si="2"/>
        <v>38010</v>
      </c>
      <c r="N21" s="28">
        <f t="shared" si="3"/>
        <v>0.42233333333333334</v>
      </c>
      <c r="O21" s="22">
        <v>0</v>
      </c>
      <c r="P21" s="28">
        <f t="shared" si="4"/>
        <v>0.42233333333333334</v>
      </c>
      <c r="Q21" s="22">
        <v>0</v>
      </c>
      <c r="R21" s="28">
        <v>0</v>
      </c>
      <c r="S21" s="22">
        <v>0</v>
      </c>
      <c r="T21" s="28">
        <v>0</v>
      </c>
      <c r="U21" s="22">
        <v>38010</v>
      </c>
    </row>
    <row r="22" spans="1:21" s="20" customFormat="1" ht="14.25">
      <c r="A22" s="39"/>
      <c r="B22" s="34"/>
      <c r="C22" s="3" t="s">
        <v>103</v>
      </c>
      <c r="D22" s="3"/>
      <c r="E22" s="17">
        <f>E14+E7</f>
        <v>11</v>
      </c>
      <c r="F22" s="17">
        <f>F14+F7</f>
        <v>4884094</v>
      </c>
      <c r="G22" s="17">
        <f>G14+G7</f>
        <v>0</v>
      </c>
      <c r="H22" s="17">
        <f>H14+H7</f>
        <v>0</v>
      </c>
      <c r="I22" s="17">
        <f>I14+I7</f>
        <v>4884094</v>
      </c>
      <c r="J22" s="29">
        <f>J14+J7</f>
        <v>54.26771111111111</v>
      </c>
      <c r="K22" s="17">
        <f>K14+K7</f>
        <v>4884094</v>
      </c>
      <c r="L22" s="17">
        <f>L14+L7</f>
        <v>0</v>
      </c>
      <c r="M22" s="17">
        <f>M14+M7</f>
        <v>4884094</v>
      </c>
      <c r="N22" s="29">
        <f>N14+N7</f>
        <v>54.26771111111111</v>
      </c>
      <c r="O22" s="17">
        <f>O14+O7</f>
        <v>0</v>
      </c>
      <c r="P22" s="29">
        <f>P14+P7</f>
        <v>54.26771111111111</v>
      </c>
      <c r="Q22" s="17">
        <f>Q14+Q7</f>
        <v>0</v>
      </c>
      <c r="R22" s="17">
        <f>R14+R7</f>
        <v>0</v>
      </c>
      <c r="S22" s="17">
        <f>S14+S7</f>
        <v>0</v>
      </c>
      <c r="T22" s="17">
        <f>T14+T7</f>
        <v>0</v>
      </c>
      <c r="U22" s="17">
        <f>U14+U7</f>
        <v>4505639</v>
      </c>
    </row>
    <row r="23" spans="1:21" s="20" customFormat="1" ht="14.25">
      <c r="A23" s="39">
        <v>2</v>
      </c>
      <c r="B23" s="34"/>
      <c r="C23" s="3" t="s">
        <v>104</v>
      </c>
      <c r="D23" s="3"/>
      <c r="E23" s="17"/>
      <c r="F23" s="17"/>
      <c r="G23" s="17"/>
      <c r="H23" s="17"/>
      <c r="I23" s="17"/>
      <c r="J23" s="29"/>
      <c r="K23" s="17"/>
      <c r="L23" s="17"/>
      <c r="M23" s="17"/>
      <c r="N23" s="17"/>
      <c r="O23" s="17"/>
      <c r="P23" s="29"/>
      <c r="Q23" s="17"/>
      <c r="R23" s="29"/>
      <c r="S23" s="17"/>
      <c r="T23" s="29"/>
      <c r="U23" s="17"/>
    </row>
    <row r="24" spans="1:21" s="20" customFormat="1" ht="28.5">
      <c r="A24" s="34"/>
      <c r="B24" s="34" t="s">
        <v>97</v>
      </c>
      <c r="C24" s="3" t="s">
        <v>105</v>
      </c>
      <c r="D24" s="3" t="s">
        <v>137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9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9">
        <v>0</v>
      </c>
      <c r="Q24" s="17">
        <v>0</v>
      </c>
      <c r="R24" s="29">
        <v>0</v>
      </c>
      <c r="S24" s="17">
        <v>0</v>
      </c>
      <c r="T24" s="29">
        <v>0</v>
      </c>
      <c r="U24" s="17">
        <v>0</v>
      </c>
    </row>
    <row r="25" spans="1:21" s="20" customFormat="1" ht="14.25">
      <c r="A25" s="34"/>
      <c r="B25" s="34" t="s">
        <v>98</v>
      </c>
      <c r="C25" s="3" t="s">
        <v>106</v>
      </c>
      <c r="D25" s="3" t="s">
        <v>137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29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9">
        <v>0</v>
      </c>
      <c r="Q25" s="17">
        <v>0</v>
      </c>
      <c r="R25" s="29">
        <v>0</v>
      </c>
      <c r="S25" s="17">
        <v>0</v>
      </c>
      <c r="T25" s="29">
        <v>0</v>
      </c>
      <c r="U25" s="17">
        <v>0</v>
      </c>
    </row>
    <row r="26" spans="1:21" s="20" customFormat="1" ht="14.25">
      <c r="A26" s="34"/>
      <c r="B26" s="34" t="s">
        <v>99</v>
      </c>
      <c r="C26" s="3" t="s">
        <v>107</v>
      </c>
      <c r="D26" s="3" t="s">
        <v>137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9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9">
        <v>0</v>
      </c>
      <c r="Q26" s="17">
        <v>0</v>
      </c>
      <c r="R26" s="29">
        <v>0</v>
      </c>
      <c r="S26" s="17">
        <v>0</v>
      </c>
      <c r="T26" s="29">
        <v>0</v>
      </c>
      <c r="U26" s="17">
        <v>0</v>
      </c>
    </row>
    <row r="27" spans="1:21" s="20" customFormat="1" ht="14.25">
      <c r="A27" s="34"/>
      <c r="B27" s="34" t="s">
        <v>101</v>
      </c>
      <c r="C27" s="3" t="s">
        <v>108</v>
      </c>
      <c r="D27" s="3" t="s">
        <v>137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9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9">
        <v>0</v>
      </c>
      <c r="Q27" s="17">
        <v>0</v>
      </c>
      <c r="R27" s="29">
        <v>0</v>
      </c>
      <c r="S27" s="17">
        <v>0</v>
      </c>
      <c r="T27" s="29">
        <v>0</v>
      </c>
      <c r="U27" s="17">
        <v>0</v>
      </c>
    </row>
    <row r="28" spans="1:21" s="20" customFormat="1" ht="14.25">
      <c r="A28" s="34"/>
      <c r="B28" s="34" t="s">
        <v>109</v>
      </c>
      <c r="C28" s="3" t="s">
        <v>102</v>
      </c>
      <c r="D28" s="3" t="s">
        <v>137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29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9">
        <v>0</v>
      </c>
      <c r="Q28" s="17">
        <v>0</v>
      </c>
      <c r="R28" s="29">
        <v>0</v>
      </c>
      <c r="S28" s="17">
        <v>0</v>
      </c>
      <c r="T28" s="29">
        <v>0</v>
      </c>
      <c r="U28" s="17">
        <v>0</v>
      </c>
    </row>
    <row r="29" spans="1:21" s="20" customFormat="1" ht="14.25">
      <c r="A29" s="34"/>
      <c r="B29" s="34"/>
      <c r="C29" s="3" t="s">
        <v>110</v>
      </c>
      <c r="D29" s="3" t="s">
        <v>137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29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29">
        <v>0</v>
      </c>
      <c r="Q29" s="17">
        <v>0</v>
      </c>
      <c r="R29" s="29">
        <v>0</v>
      </c>
      <c r="S29" s="17">
        <v>0</v>
      </c>
      <c r="T29" s="29">
        <v>0</v>
      </c>
      <c r="U29" s="17">
        <v>0</v>
      </c>
    </row>
    <row r="30" spans="1:21" s="20" customFormat="1" ht="42.75">
      <c r="A30" s="34"/>
      <c r="B30" s="34"/>
      <c r="C30" s="3" t="s">
        <v>111</v>
      </c>
      <c r="D30" s="3"/>
      <c r="E30" s="17">
        <f>E22+E29</f>
        <v>11</v>
      </c>
      <c r="F30" s="17">
        <f aca="true" t="shared" si="5" ref="F30:U30">F22+F29</f>
        <v>4884094</v>
      </c>
      <c r="G30" s="17">
        <f t="shared" si="5"/>
        <v>0</v>
      </c>
      <c r="H30" s="17">
        <f t="shared" si="5"/>
        <v>0</v>
      </c>
      <c r="I30" s="17">
        <f t="shared" si="5"/>
        <v>4884094</v>
      </c>
      <c r="J30" s="29">
        <f t="shared" si="5"/>
        <v>54.26771111111111</v>
      </c>
      <c r="K30" s="17">
        <f t="shared" si="5"/>
        <v>4884094</v>
      </c>
      <c r="L30" s="17">
        <f t="shared" si="5"/>
        <v>0</v>
      </c>
      <c r="M30" s="17">
        <f t="shared" si="5"/>
        <v>4884094</v>
      </c>
      <c r="N30" s="17">
        <f t="shared" si="5"/>
        <v>54.26771111111111</v>
      </c>
      <c r="O30" s="17">
        <f t="shared" si="5"/>
        <v>0</v>
      </c>
      <c r="P30" s="29">
        <f t="shared" si="5"/>
        <v>54.26771111111111</v>
      </c>
      <c r="Q30" s="17">
        <f t="shared" si="5"/>
        <v>0</v>
      </c>
      <c r="R30" s="17">
        <f t="shared" si="5"/>
        <v>0</v>
      </c>
      <c r="S30" s="17">
        <f t="shared" si="5"/>
        <v>0</v>
      </c>
      <c r="T30" s="17">
        <f t="shared" si="5"/>
        <v>0</v>
      </c>
      <c r="U30" s="17">
        <f t="shared" si="5"/>
        <v>4505639</v>
      </c>
    </row>
    <row r="31" ht="19.5" customHeight="1">
      <c r="A31" s="46" t="s">
        <v>148</v>
      </c>
    </row>
    <row r="32" ht="19.5" customHeight="1">
      <c r="A32" s="2" t="s">
        <v>158</v>
      </c>
    </row>
  </sheetData>
  <sheetProtection/>
  <mergeCells count="26">
    <mergeCell ref="A1:U1"/>
    <mergeCell ref="K5:N5"/>
    <mergeCell ref="Q5:R5"/>
    <mergeCell ref="S5:T5"/>
    <mergeCell ref="A2:B4"/>
    <mergeCell ref="A5:B5"/>
    <mergeCell ref="C2:C4"/>
    <mergeCell ref="D2:D4"/>
    <mergeCell ref="Q2:R2"/>
    <mergeCell ref="S2:T2"/>
    <mergeCell ref="E2:E4"/>
    <mergeCell ref="K2:N2"/>
    <mergeCell ref="K3:M3"/>
    <mergeCell ref="N3:N4"/>
    <mergeCell ref="O2:O4"/>
    <mergeCell ref="P2:P4"/>
    <mergeCell ref="J2:J4"/>
    <mergeCell ref="U2:U4"/>
    <mergeCell ref="Q3:Q4"/>
    <mergeCell ref="R3:R4"/>
    <mergeCell ref="S3:S4"/>
    <mergeCell ref="T3:T4"/>
    <mergeCell ref="F2:F4"/>
    <mergeCell ref="G2:G4"/>
    <mergeCell ref="H2:H4"/>
    <mergeCell ref="I2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zoomScale="70" zoomScaleNormal="70" zoomScalePageLayoutView="0" workbookViewId="0" topLeftCell="A1">
      <selection activeCell="G21" sqref="G21"/>
    </sheetView>
  </sheetViews>
  <sheetFormatPr defaultColWidth="9.33203125" defaultRowHeight="12.75"/>
  <cols>
    <col min="1" max="2" width="5.33203125" style="2" customWidth="1"/>
    <col min="3" max="3" width="25.16015625" style="2" customWidth="1"/>
    <col min="4" max="4" width="17.16015625" style="2" customWidth="1"/>
    <col min="5" max="5" width="11" style="2" customWidth="1"/>
    <col min="6" max="6" width="13" style="2" customWidth="1"/>
    <col min="7" max="7" width="10.5" style="2" customWidth="1"/>
    <col min="8" max="8" width="11.16015625" style="2" customWidth="1"/>
    <col min="9" max="9" width="15.66015625" style="2" customWidth="1"/>
    <col min="10" max="10" width="10.5" style="2" customWidth="1"/>
    <col min="11" max="11" width="13.5" style="2" customWidth="1"/>
    <col min="12" max="12" width="8.66015625" style="2" customWidth="1"/>
    <col min="13" max="13" width="14" style="2" customWidth="1"/>
    <col min="14" max="14" width="9.5" style="31" customWidth="1"/>
    <col min="15" max="16" width="12.5" style="2" customWidth="1"/>
    <col min="17" max="17" width="8.66015625" style="2" customWidth="1"/>
    <col min="18" max="18" width="9.16015625" style="31" customWidth="1"/>
    <col min="19" max="19" width="11.33203125" style="2" customWidth="1"/>
    <col min="20" max="20" width="12.5" style="31" customWidth="1"/>
    <col min="21" max="21" width="12.5" style="2" customWidth="1"/>
    <col min="22" max="16384" width="9.33203125" style="2" customWidth="1"/>
  </cols>
  <sheetData>
    <row r="1" spans="1:21" ht="20.25" customHeight="1">
      <c r="A1" s="93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2" ht="69.75" customHeight="1">
      <c r="A2" s="90"/>
      <c r="B2" s="90"/>
      <c r="C2" s="85" t="s">
        <v>84</v>
      </c>
      <c r="D2" s="85" t="s">
        <v>72</v>
      </c>
      <c r="E2" s="85" t="s">
        <v>85</v>
      </c>
      <c r="F2" s="85" t="s">
        <v>59</v>
      </c>
      <c r="G2" s="85" t="s">
        <v>73</v>
      </c>
      <c r="H2" s="85" t="s">
        <v>74</v>
      </c>
      <c r="I2" s="85" t="s">
        <v>75</v>
      </c>
      <c r="J2" s="85" t="s">
        <v>76</v>
      </c>
      <c r="K2" s="85" t="s">
        <v>55</v>
      </c>
      <c r="L2" s="85"/>
      <c r="M2" s="85"/>
      <c r="N2" s="85"/>
      <c r="O2" s="85" t="s">
        <v>54</v>
      </c>
      <c r="P2" s="85" t="s">
        <v>86</v>
      </c>
      <c r="Q2" s="85" t="s">
        <v>53</v>
      </c>
      <c r="R2" s="85"/>
      <c r="S2" s="85" t="s">
        <v>52</v>
      </c>
      <c r="T2" s="85"/>
      <c r="U2" s="85" t="s">
        <v>78</v>
      </c>
      <c r="V2" s="35"/>
    </row>
    <row r="3" spans="1:22" ht="18.75" customHeight="1">
      <c r="A3" s="90"/>
      <c r="B3" s="90"/>
      <c r="C3" s="85"/>
      <c r="D3" s="85"/>
      <c r="E3" s="85"/>
      <c r="F3" s="85"/>
      <c r="G3" s="85"/>
      <c r="H3" s="85"/>
      <c r="I3" s="85"/>
      <c r="J3" s="85"/>
      <c r="K3" s="85" t="s">
        <v>22</v>
      </c>
      <c r="L3" s="85"/>
      <c r="M3" s="85"/>
      <c r="N3" s="91" t="s">
        <v>68</v>
      </c>
      <c r="O3" s="85"/>
      <c r="P3" s="85"/>
      <c r="Q3" s="85" t="s">
        <v>23</v>
      </c>
      <c r="R3" s="92" t="s">
        <v>145</v>
      </c>
      <c r="S3" s="85" t="s">
        <v>83</v>
      </c>
      <c r="T3" s="91" t="s">
        <v>87</v>
      </c>
      <c r="U3" s="85"/>
      <c r="V3" s="35"/>
    </row>
    <row r="4" spans="1:22" ht="168.75" customHeight="1">
      <c r="A4" s="90"/>
      <c r="B4" s="90"/>
      <c r="C4" s="85"/>
      <c r="D4" s="85"/>
      <c r="E4" s="85"/>
      <c r="F4" s="85"/>
      <c r="G4" s="85"/>
      <c r="H4" s="85"/>
      <c r="I4" s="85"/>
      <c r="J4" s="85"/>
      <c r="K4" s="34" t="s">
        <v>153</v>
      </c>
      <c r="L4" s="34" t="s">
        <v>70</v>
      </c>
      <c r="M4" s="34" t="s">
        <v>34</v>
      </c>
      <c r="N4" s="91"/>
      <c r="O4" s="85"/>
      <c r="P4" s="85"/>
      <c r="Q4" s="85"/>
      <c r="R4" s="92"/>
      <c r="S4" s="90"/>
      <c r="T4" s="92"/>
      <c r="U4" s="85"/>
      <c r="V4" s="35"/>
    </row>
    <row r="5" spans="1:21" s="35" customFormat="1" ht="29.25" customHeight="1">
      <c r="A5" s="4"/>
      <c r="B5" s="4"/>
      <c r="C5" s="34" t="s">
        <v>36</v>
      </c>
      <c r="D5" s="34" t="s">
        <v>37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81</v>
      </c>
      <c r="J5" s="34" t="s">
        <v>43</v>
      </c>
      <c r="K5" s="85" t="s">
        <v>44</v>
      </c>
      <c r="L5" s="85"/>
      <c r="M5" s="85"/>
      <c r="N5" s="85"/>
      <c r="O5" s="34" t="s">
        <v>45</v>
      </c>
      <c r="P5" s="34" t="s">
        <v>47</v>
      </c>
      <c r="Q5" s="85" t="s">
        <v>48</v>
      </c>
      <c r="R5" s="85"/>
      <c r="S5" s="85" t="s">
        <v>49</v>
      </c>
      <c r="T5" s="85"/>
      <c r="U5" s="34" t="s">
        <v>50</v>
      </c>
    </row>
    <row r="6" spans="1:21" s="18" customFormat="1" ht="14.25">
      <c r="A6" s="38">
        <v>1</v>
      </c>
      <c r="B6" s="38"/>
      <c r="C6" s="3" t="s">
        <v>107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29"/>
      <c r="O6" s="17"/>
      <c r="P6" s="17"/>
      <c r="Q6" s="17"/>
      <c r="R6" s="29"/>
      <c r="S6" s="17"/>
      <c r="T6" s="29"/>
      <c r="U6" s="17"/>
    </row>
    <row r="7" spans="1:21" s="18" customFormat="1" ht="15">
      <c r="A7" s="40"/>
      <c r="B7" s="4" t="s">
        <v>97</v>
      </c>
      <c r="C7" s="5" t="s">
        <v>112</v>
      </c>
      <c r="D7" s="4" t="s">
        <v>137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21" s="18" customFormat="1" ht="15">
      <c r="A8" s="40"/>
      <c r="B8" s="4" t="s">
        <v>98</v>
      </c>
      <c r="C8" s="5" t="s">
        <v>113</v>
      </c>
      <c r="D8" s="4" t="s">
        <v>137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21" s="18" customFormat="1" ht="30">
      <c r="A9" s="40"/>
      <c r="B9" s="4" t="s">
        <v>99</v>
      </c>
      <c r="C9" s="5" t="s">
        <v>114</v>
      </c>
      <c r="D9" s="4" t="s">
        <v>137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</row>
    <row r="10" spans="1:21" s="18" customFormat="1" ht="30">
      <c r="A10" s="40"/>
      <c r="B10" s="4" t="s">
        <v>101</v>
      </c>
      <c r="C10" s="5" t="s">
        <v>115</v>
      </c>
      <c r="D10" s="4" t="s">
        <v>137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s="18" customFormat="1" ht="30">
      <c r="A11" s="40"/>
      <c r="B11" s="4" t="s">
        <v>109</v>
      </c>
      <c r="C11" s="5" t="s">
        <v>116</v>
      </c>
      <c r="D11" s="4" t="s">
        <v>137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s="18" customFormat="1" ht="30">
      <c r="A12" s="40"/>
      <c r="B12" s="4" t="s">
        <v>117</v>
      </c>
      <c r="C12" s="5" t="s">
        <v>100</v>
      </c>
      <c r="D12" s="4" t="s">
        <v>137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s="18" customFormat="1" ht="15">
      <c r="A13" s="40"/>
      <c r="B13" s="4" t="s">
        <v>118</v>
      </c>
      <c r="C13" s="5" t="s">
        <v>119</v>
      </c>
      <c r="D13" s="4" t="s">
        <v>137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 s="18" customFormat="1" ht="30">
      <c r="A14" s="40"/>
      <c r="B14" s="4" t="s">
        <v>120</v>
      </c>
      <c r="C14" s="5" t="s">
        <v>121</v>
      </c>
      <c r="D14" s="4" t="s">
        <v>137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 s="18" customFormat="1" ht="15">
      <c r="A15" s="40"/>
      <c r="B15" s="4" t="s">
        <v>122</v>
      </c>
      <c r="C15" s="5" t="s">
        <v>123</v>
      </c>
      <c r="D15" s="4" t="s">
        <v>137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s="18" customFormat="1" ht="14.25">
      <c r="A16" s="39"/>
      <c r="B16" s="34"/>
      <c r="C16" s="3" t="s">
        <v>124</v>
      </c>
      <c r="D16" s="34" t="s">
        <v>137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</row>
    <row r="17" spans="1:21" s="18" customFormat="1" ht="57">
      <c r="A17" s="39">
        <v>2</v>
      </c>
      <c r="B17" s="34"/>
      <c r="C17" s="3" t="s">
        <v>125</v>
      </c>
      <c r="D17" s="4" t="s">
        <v>137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s="18" customFormat="1" ht="14.25">
      <c r="A18" s="39"/>
      <c r="B18" s="34"/>
      <c r="C18" s="3" t="s">
        <v>126</v>
      </c>
      <c r="D18" s="34" t="s">
        <v>137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s="18" customFormat="1" ht="14.25">
      <c r="A19" s="39">
        <v>3</v>
      </c>
      <c r="B19" s="34"/>
      <c r="C19" s="3" t="s">
        <v>127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9"/>
      <c r="O19" s="17"/>
      <c r="P19" s="17"/>
      <c r="Q19" s="17"/>
      <c r="R19" s="29"/>
      <c r="S19" s="17"/>
      <c r="T19" s="29"/>
      <c r="U19" s="17"/>
    </row>
    <row r="20" spans="1:21" s="18" customFormat="1" ht="71.25">
      <c r="A20" s="39"/>
      <c r="B20" s="34" t="s">
        <v>97</v>
      </c>
      <c r="C20" s="3" t="s">
        <v>146</v>
      </c>
      <c r="D20" s="34" t="s">
        <v>137</v>
      </c>
      <c r="E20" s="17">
        <v>22799</v>
      </c>
      <c r="F20" s="17">
        <v>3793796</v>
      </c>
      <c r="G20" s="17">
        <v>0</v>
      </c>
      <c r="H20" s="17">
        <v>0</v>
      </c>
      <c r="I20" s="36">
        <f>F20</f>
        <v>3793796</v>
      </c>
      <c r="J20" s="37">
        <f>I20/'Table I'!$D$11%</f>
        <v>42.15328888888889</v>
      </c>
      <c r="K20" s="17">
        <f>I20</f>
        <v>3793796</v>
      </c>
      <c r="L20" s="17">
        <v>0</v>
      </c>
      <c r="M20" s="17">
        <f>K20</f>
        <v>3793796</v>
      </c>
      <c r="N20" s="29">
        <f>J20</f>
        <v>42.15328888888889</v>
      </c>
      <c r="O20" s="17">
        <v>0</v>
      </c>
      <c r="P20" s="37">
        <f>N20</f>
        <v>42.15328888888889</v>
      </c>
      <c r="Q20" s="36">
        <v>0</v>
      </c>
      <c r="R20" s="37">
        <v>0</v>
      </c>
      <c r="S20" s="17">
        <v>0</v>
      </c>
      <c r="T20" s="17">
        <v>0</v>
      </c>
      <c r="U20" s="36">
        <v>448190</v>
      </c>
    </row>
    <row r="21" spans="1:21" s="18" customFormat="1" ht="81.75" customHeight="1">
      <c r="A21" s="50"/>
      <c r="B21" s="33"/>
      <c r="C21" s="51" t="s">
        <v>147</v>
      </c>
      <c r="D21" s="34" t="s">
        <v>137</v>
      </c>
      <c r="E21" s="52">
        <v>1</v>
      </c>
      <c r="F21" s="52">
        <v>23100</v>
      </c>
      <c r="G21" s="52">
        <v>0</v>
      </c>
      <c r="H21" s="52">
        <v>0</v>
      </c>
      <c r="I21" s="55">
        <f>F21</f>
        <v>23100</v>
      </c>
      <c r="J21" s="56">
        <f>I21/'Table I'!$D$11%</f>
        <v>0.25666666666666665</v>
      </c>
      <c r="K21" s="52">
        <f>I21</f>
        <v>23100</v>
      </c>
      <c r="L21" s="52">
        <v>0</v>
      </c>
      <c r="M21" s="52">
        <f>K21</f>
        <v>23100</v>
      </c>
      <c r="N21" s="57">
        <f>J21</f>
        <v>0.25666666666666665</v>
      </c>
      <c r="O21" s="52">
        <v>0</v>
      </c>
      <c r="P21" s="56">
        <f>N21</f>
        <v>0.25666666666666665</v>
      </c>
      <c r="Q21" s="55">
        <v>0</v>
      </c>
      <c r="R21" s="56">
        <v>0</v>
      </c>
      <c r="S21" s="52">
        <v>0</v>
      </c>
      <c r="T21" s="52">
        <v>0</v>
      </c>
      <c r="U21" s="55">
        <v>23100</v>
      </c>
    </row>
    <row r="22" spans="1:21" s="18" customFormat="1" ht="31.5" customHeight="1">
      <c r="A22" s="50"/>
      <c r="B22" s="33" t="s">
        <v>98</v>
      </c>
      <c r="C22" s="51" t="s">
        <v>128</v>
      </c>
      <c r="D22" s="33" t="s">
        <v>137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</row>
    <row r="23" spans="1:21" s="18" customFormat="1" ht="14.25">
      <c r="A23" s="39"/>
      <c r="B23" s="34" t="s">
        <v>99</v>
      </c>
      <c r="C23" s="3" t="s">
        <v>129</v>
      </c>
      <c r="D23" s="34" t="s">
        <v>137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1:21" s="18" customFormat="1" ht="59.25" customHeight="1">
      <c r="A24" s="39"/>
      <c r="B24" s="34" t="s">
        <v>101</v>
      </c>
      <c r="C24" s="3" t="s">
        <v>130</v>
      </c>
      <c r="D24" s="34" t="s">
        <v>137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1:21" s="18" customFormat="1" ht="44.25" customHeight="1">
      <c r="A25" s="39"/>
      <c r="B25" s="34" t="s">
        <v>109</v>
      </c>
      <c r="C25" s="3" t="s">
        <v>159</v>
      </c>
      <c r="D25" s="34" t="s">
        <v>137</v>
      </c>
      <c r="E25" s="17">
        <v>143</v>
      </c>
      <c r="F25" s="17">
        <v>298410</v>
      </c>
      <c r="G25" s="17">
        <v>0</v>
      </c>
      <c r="H25" s="17">
        <v>0</v>
      </c>
      <c r="I25" s="36">
        <f>F25</f>
        <v>298410</v>
      </c>
      <c r="J25" s="37">
        <f>I25/'Table I'!$D$11%</f>
        <v>3.3156666666666665</v>
      </c>
      <c r="K25" s="17">
        <f>I25</f>
        <v>298410</v>
      </c>
      <c r="L25" s="17">
        <v>0</v>
      </c>
      <c r="M25" s="17">
        <f>K25</f>
        <v>298410</v>
      </c>
      <c r="N25" s="29">
        <f>J25</f>
        <v>3.3156666666666665</v>
      </c>
      <c r="O25" s="17">
        <v>0</v>
      </c>
      <c r="P25" s="37">
        <f>N25</f>
        <v>3.3156666666666665</v>
      </c>
      <c r="Q25" s="36">
        <v>0</v>
      </c>
      <c r="R25" s="37">
        <v>0</v>
      </c>
      <c r="S25" s="17">
        <v>0</v>
      </c>
      <c r="T25" s="17">
        <v>0</v>
      </c>
      <c r="U25" s="36">
        <v>87710</v>
      </c>
    </row>
    <row r="26" spans="1:21" s="18" customFormat="1" ht="14.25">
      <c r="A26" s="39"/>
      <c r="B26" s="34"/>
      <c r="C26" s="3" t="s">
        <v>184</v>
      </c>
      <c r="D26" s="34"/>
      <c r="E26" s="36">
        <v>1</v>
      </c>
      <c r="F26" s="36">
        <v>100</v>
      </c>
      <c r="G26" s="17">
        <v>0</v>
      </c>
      <c r="H26" s="17">
        <v>0</v>
      </c>
      <c r="I26" s="36">
        <f>F26</f>
        <v>100</v>
      </c>
      <c r="J26" s="37">
        <f>I26/'Table I'!$D$11%</f>
        <v>0.0011111111111111111</v>
      </c>
      <c r="K26" s="17">
        <f>I26</f>
        <v>100</v>
      </c>
      <c r="L26" s="17">
        <v>0</v>
      </c>
      <c r="M26" s="17">
        <f>K26</f>
        <v>100</v>
      </c>
      <c r="N26" s="29">
        <f>J26</f>
        <v>0.0011111111111111111</v>
      </c>
      <c r="O26" s="17">
        <v>0</v>
      </c>
      <c r="P26" s="37">
        <f>N26</f>
        <v>0.0011111111111111111</v>
      </c>
      <c r="Q26" s="36">
        <v>0</v>
      </c>
      <c r="R26" s="37">
        <v>0</v>
      </c>
      <c r="S26" s="17">
        <v>0</v>
      </c>
      <c r="T26" s="17">
        <v>0</v>
      </c>
      <c r="U26" s="36">
        <v>100</v>
      </c>
    </row>
    <row r="27" spans="1:21" s="18" customFormat="1" ht="14.25">
      <c r="A27" s="39"/>
      <c r="B27" s="34"/>
      <c r="C27" s="3" t="s">
        <v>185</v>
      </c>
      <c r="D27" s="34"/>
      <c r="E27" s="36">
        <v>2</v>
      </c>
      <c r="F27" s="36">
        <v>500</v>
      </c>
      <c r="G27" s="17">
        <v>0</v>
      </c>
      <c r="H27" s="17">
        <v>0</v>
      </c>
      <c r="I27" s="36">
        <f>F27</f>
        <v>500</v>
      </c>
      <c r="J27" s="37">
        <f>I27/'Table I'!$D$11%</f>
        <v>0.005555555555555556</v>
      </c>
      <c r="K27" s="17">
        <f>I27</f>
        <v>500</v>
      </c>
      <c r="L27" s="17">
        <v>0</v>
      </c>
      <c r="M27" s="17">
        <f>K27</f>
        <v>500</v>
      </c>
      <c r="N27" s="29">
        <f>J27</f>
        <v>0.005555555555555556</v>
      </c>
      <c r="O27" s="17">
        <v>0</v>
      </c>
      <c r="P27" s="37">
        <f>N27</f>
        <v>0.005555555555555556</v>
      </c>
      <c r="Q27" s="36">
        <v>0</v>
      </c>
      <c r="R27" s="37">
        <v>0</v>
      </c>
      <c r="S27" s="17">
        <v>0</v>
      </c>
      <c r="T27" s="17">
        <v>0</v>
      </c>
      <c r="U27" s="36">
        <v>500</v>
      </c>
    </row>
    <row r="28" spans="1:21" s="18" customFormat="1" ht="14.25">
      <c r="A28" s="39"/>
      <c r="B28" s="34"/>
      <c r="C28" s="3" t="s">
        <v>131</v>
      </c>
      <c r="D28" s="34" t="s">
        <v>137</v>
      </c>
      <c r="E28" s="36">
        <f>E25+E21+E20+E26+E27</f>
        <v>22946</v>
      </c>
      <c r="F28" s="36">
        <f aca="true" t="shared" si="0" ref="F28:U28">F25+F21+F20+F26+F27</f>
        <v>4115906</v>
      </c>
      <c r="G28" s="36">
        <f t="shared" si="0"/>
        <v>0</v>
      </c>
      <c r="H28" s="36">
        <f t="shared" si="0"/>
        <v>0</v>
      </c>
      <c r="I28" s="36">
        <f t="shared" si="0"/>
        <v>4115906</v>
      </c>
      <c r="J28" s="36">
        <f t="shared" si="0"/>
        <v>45.73228888888888</v>
      </c>
      <c r="K28" s="36">
        <f t="shared" si="0"/>
        <v>4115906</v>
      </c>
      <c r="L28" s="36">
        <f t="shared" si="0"/>
        <v>0</v>
      </c>
      <c r="M28" s="36">
        <f t="shared" si="0"/>
        <v>4115906</v>
      </c>
      <c r="N28" s="36">
        <f t="shared" si="0"/>
        <v>45.73228888888888</v>
      </c>
      <c r="O28" s="36">
        <f t="shared" si="0"/>
        <v>0</v>
      </c>
      <c r="P28" s="37">
        <f t="shared" si="0"/>
        <v>45.73228888888888</v>
      </c>
      <c r="Q28" s="36">
        <f t="shared" si="0"/>
        <v>0</v>
      </c>
      <c r="R28" s="36">
        <f t="shared" si="0"/>
        <v>0</v>
      </c>
      <c r="S28" s="36">
        <f t="shared" si="0"/>
        <v>0</v>
      </c>
      <c r="T28" s="36">
        <f t="shared" si="0"/>
        <v>0</v>
      </c>
      <c r="U28" s="36">
        <f t="shared" si="0"/>
        <v>559600</v>
      </c>
    </row>
    <row r="29" spans="1:21" s="18" customFormat="1" ht="42.75">
      <c r="A29" s="39"/>
      <c r="B29" s="34"/>
      <c r="C29" s="3" t="s">
        <v>132</v>
      </c>
      <c r="D29" s="34" t="str">
        <f>D28</f>
        <v>N.A.</v>
      </c>
      <c r="E29" s="17">
        <f aca="true" t="shared" si="1" ref="E29:U29">E28</f>
        <v>22946</v>
      </c>
      <c r="F29" s="17">
        <f t="shared" si="1"/>
        <v>4115906</v>
      </c>
      <c r="G29" s="17">
        <f t="shared" si="1"/>
        <v>0</v>
      </c>
      <c r="H29" s="17">
        <f t="shared" si="1"/>
        <v>0</v>
      </c>
      <c r="I29" s="17">
        <f t="shared" si="1"/>
        <v>4115906</v>
      </c>
      <c r="J29" s="17">
        <f t="shared" si="1"/>
        <v>45.73228888888888</v>
      </c>
      <c r="K29" s="17">
        <f t="shared" si="1"/>
        <v>4115906</v>
      </c>
      <c r="L29" s="17">
        <f t="shared" si="1"/>
        <v>0</v>
      </c>
      <c r="M29" s="17">
        <f t="shared" si="1"/>
        <v>4115906</v>
      </c>
      <c r="N29" s="29">
        <f t="shared" si="1"/>
        <v>45.73228888888888</v>
      </c>
      <c r="O29" s="17">
        <f t="shared" si="1"/>
        <v>0</v>
      </c>
      <c r="P29" s="29">
        <f t="shared" si="1"/>
        <v>45.73228888888888</v>
      </c>
      <c r="Q29" s="17">
        <f t="shared" si="1"/>
        <v>0</v>
      </c>
      <c r="R29" s="17">
        <f t="shared" si="1"/>
        <v>0</v>
      </c>
      <c r="S29" s="17">
        <f t="shared" si="1"/>
        <v>0</v>
      </c>
      <c r="T29" s="17">
        <f t="shared" si="1"/>
        <v>0</v>
      </c>
      <c r="U29" s="17">
        <f t="shared" si="1"/>
        <v>559600</v>
      </c>
    </row>
    <row r="30" spans="1:21" s="18" customFormat="1" ht="14.25">
      <c r="A30" s="46" t="s">
        <v>148</v>
      </c>
      <c r="B30" s="42"/>
      <c r="C30" s="43"/>
      <c r="D30" s="42"/>
      <c r="E30" s="20"/>
      <c r="F30" s="20"/>
      <c r="G30" s="44"/>
      <c r="H30" s="44"/>
      <c r="I30" s="20"/>
      <c r="J30" s="20"/>
      <c r="K30" s="44"/>
      <c r="L30" s="44"/>
      <c r="M30" s="44"/>
      <c r="N30" s="44"/>
      <c r="O30" s="44"/>
      <c r="P30" s="20"/>
      <c r="Q30" s="20"/>
      <c r="R30" s="45"/>
      <c r="S30" s="44"/>
      <c r="T30" s="44"/>
      <c r="U30" s="20"/>
    </row>
    <row r="31" spans="1:10" ht="15">
      <c r="A31" s="2" t="s">
        <v>150</v>
      </c>
      <c r="B31" s="41"/>
      <c r="C31" s="18"/>
      <c r="D31" s="18"/>
      <c r="E31" s="18"/>
      <c r="F31" s="18"/>
      <c r="G31" s="18"/>
      <c r="H31" s="18"/>
      <c r="J31" s="18"/>
    </row>
    <row r="32" spans="1:2" ht="15">
      <c r="A32" s="2" t="s">
        <v>149</v>
      </c>
      <c r="B32" s="35"/>
    </row>
    <row r="33" spans="1:2" ht="15">
      <c r="A33" s="2" t="s">
        <v>154</v>
      </c>
      <c r="B33" s="35"/>
    </row>
    <row r="34" spans="1:2" ht="15">
      <c r="A34" s="35"/>
      <c r="B34" s="35"/>
    </row>
    <row r="35" spans="1:2" ht="15">
      <c r="A35" s="35"/>
      <c r="B35" s="35"/>
    </row>
    <row r="36" spans="1:2" ht="15">
      <c r="A36" s="35"/>
      <c r="B36" s="35"/>
    </row>
    <row r="37" spans="1:2" ht="15">
      <c r="A37" s="35"/>
      <c r="B37" s="35"/>
    </row>
    <row r="38" spans="1:2" ht="15">
      <c r="A38" s="35"/>
      <c r="B38" s="35"/>
    </row>
    <row r="39" spans="1:2" ht="15">
      <c r="A39" s="35"/>
      <c r="B39" s="35"/>
    </row>
    <row r="40" spans="1:2" ht="15">
      <c r="A40" s="35"/>
      <c r="B40" s="35"/>
    </row>
    <row r="41" spans="1:2" ht="15">
      <c r="A41" s="35"/>
      <c r="B41" s="35"/>
    </row>
    <row r="42" spans="1:2" ht="15">
      <c r="A42" s="35"/>
      <c r="B42" s="35"/>
    </row>
    <row r="43" spans="1:2" ht="15">
      <c r="A43" s="35"/>
      <c r="B43" s="35"/>
    </row>
    <row r="44" spans="1:2" ht="15">
      <c r="A44" s="35"/>
      <c r="B44" s="35"/>
    </row>
  </sheetData>
  <sheetProtection/>
  <mergeCells count="26">
    <mergeCell ref="I2:I4"/>
    <mergeCell ref="J2:J4"/>
    <mergeCell ref="K2:N2"/>
    <mergeCell ref="K5:N5"/>
    <mergeCell ref="Q5:R5"/>
    <mergeCell ref="S5:T5"/>
    <mergeCell ref="S2:T2"/>
    <mergeCell ref="Q3:Q4"/>
    <mergeCell ref="R3:R4"/>
    <mergeCell ref="S3:S4"/>
    <mergeCell ref="A1:U1"/>
    <mergeCell ref="A2:A4"/>
    <mergeCell ref="C2:C4"/>
    <mergeCell ref="D2:D4"/>
    <mergeCell ref="E2:E4"/>
    <mergeCell ref="F2:F4"/>
    <mergeCell ref="B2:B4"/>
    <mergeCell ref="G2:G4"/>
    <mergeCell ref="H2:H4"/>
    <mergeCell ref="U2:U4"/>
    <mergeCell ref="T3:T4"/>
    <mergeCell ref="K3:M3"/>
    <mergeCell ref="N3:N4"/>
    <mergeCell ref="O2:O4"/>
    <mergeCell ref="P2:P4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C5" sqref="C5"/>
    </sheetView>
  </sheetViews>
  <sheetFormatPr defaultColWidth="9.33203125" defaultRowHeight="12.75"/>
  <cols>
    <col min="1" max="1" width="5.33203125" style="2" customWidth="1"/>
    <col min="2" max="2" width="33.66015625" style="2" customWidth="1"/>
    <col min="3" max="3" width="18" style="2" customWidth="1"/>
    <col min="4" max="4" width="13.5" style="2" customWidth="1"/>
    <col min="5" max="5" width="12.5" style="2" customWidth="1"/>
    <col min="6" max="6" width="14.66015625" style="2" customWidth="1"/>
    <col min="7" max="7" width="14.5" style="2" customWidth="1"/>
    <col min="8" max="8" width="12.16015625" style="2" customWidth="1"/>
    <col min="9" max="9" width="14.66015625" style="2" customWidth="1"/>
    <col min="10" max="10" width="12.16015625" style="2" customWidth="1"/>
    <col min="11" max="11" width="8.5" style="2" customWidth="1"/>
    <col min="12" max="12" width="10.5" style="2" customWidth="1"/>
    <col min="13" max="13" width="13" style="31" customWidth="1"/>
    <col min="14" max="14" width="17.83203125" style="2" customWidth="1"/>
    <col min="15" max="15" width="18.66015625" style="2" customWidth="1"/>
    <col min="16" max="16" width="9.5" style="2" customWidth="1"/>
    <col min="17" max="17" width="11" style="31" customWidth="1"/>
    <col min="18" max="18" width="11" style="2" customWidth="1"/>
    <col min="19" max="19" width="11.66015625" style="31" customWidth="1"/>
    <col min="20" max="20" width="12.5" style="2" customWidth="1"/>
    <col min="21" max="16384" width="9.33203125" style="2" customWidth="1"/>
  </cols>
  <sheetData>
    <row r="1" spans="1:20" ht="15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68.25" customHeight="1">
      <c r="A2" s="98"/>
      <c r="B2" s="71" t="s">
        <v>84</v>
      </c>
      <c r="C2" s="71" t="s">
        <v>72</v>
      </c>
      <c r="D2" s="71" t="s">
        <v>92</v>
      </c>
      <c r="E2" s="71" t="s">
        <v>59</v>
      </c>
      <c r="F2" s="71" t="s">
        <v>73</v>
      </c>
      <c r="G2" s="71" t="s">
        <v>74</v>
      </c>
      <c r="H2" s="71" t="s">
        <v>90</v>
      </c>
      <c r="I2" s="71" t="s">
        <v>76</v>
      </c>
      <c r="J2" s="69" t="s">
        <v>55</v>
      </c>
      <c r="K2" s="82"/>
      <c r="L2" s="82"/>
      <c r="M2" s="83"/>
      <c r="N2" s="71" t="s">
        <v>54</v>
      </c>
      <c r="O2" s="71" t="s">
        <v>93</v>
      </c>
      <c r="P2" s="69" t="s">
        <v>53</v>
      </c>
      <c r="Q2" s="70"/>
      <c r="R2" s="69" t="s">
        <v>52</v>
      </c>
      <c r="S2" s="70"/>
      <c r="T2" s="71" t="s">
        <v>91</v>
      </c>
    </row>
    <row r="3" spans="1:20" ht="24.75" customHeight="1">
      <c r="A3" s="99"/>
      <c r="B3" s="81"/>
      <c r="C3" s="72"/>
      <c r="D3" s="72"/>
      <c r="E3" s="72"/>
      <c r="F3" s="72"/>
      <c r="G3" s="72"/>
      <c r="H3" s="81"/>
      <c r="I3" s="81"/>
      <c r="J3" s="69" t="s">
        <v>22</v>
      </c>
      <c r="K3" s="74"/>
      <c r="L3" s="70"/>
      <c r="M3" s="78" t="s">
        <v>68</v>
      </c>
      <c r="N3" s="72"/>
      <c r="O3" s="81"/>
      <c r="P3" s="71" t="s">
        <v>89</v>
      </c>
      <c r="Q3" s="80" t="s">
        <v>140</v>
      </c>
      <c r="R3" s="71" t="s">
        <v>94</v>
      </c>
      <c r="S3" s="80" t="s">
        <v>141</v>
      </c>
      <c r="T3" s="81"/>
    </row>
    <row r="4" spans="1:20" ht="112.5" customHeight="1">
      <c r="A4" s="100"/>
      <c r="B4" s="96"/>
      <c r="C4" s="73"/>
      <c r="D4" s="73"/>
      <c r="E4" s="73"/>
      <c r="F4" s="73"/>
      <c r="G4" s="73"/>
      <c r="H4" s="96"/>
      <c r="I4" s="96"/>
      <c r="J4" s="14" t="s">
        <v>69</v>
      </c>
      <c r="K4" s="14" t="s">
        <v>70</v>
      </c>
      <c r="L4" s="14" t="s">
        <v>34</v>
      </c>
      <c r="M4" s="101"/>
      <c r="N4" s="73"/>
      <c r="O4" s="96"/>
      <c r="P4" s="73"/>
      <c r="Q4" s="97"/>
      <c r="R4" s="96"/>
      <c r="S4" s="97"/>
      <c r="T4" s="96"/>
    </row>
    <row r="5" spans="1:20" ht="45" customHeight="1">
      <c r="A5" s="27"/>
      <c r="B5" s="15" t="s">
        <v>36</v>
      </c>
      <c r="C5" s="15" t="s">
        <v>37</v>
      </c>
      <c r="D5" s="15" t="s">
        <v>38</v>
      </c>
      <c r="E5" s="15" t="s">
        <v>39</v>
      </c>
      <c r="F5" s="15" t="s">
        <v>40</v>
      </c>
      <c r="G5" s="15" t="s">
        <v>41</v>
      </c>
      <c r="H5" s="15" t="s">
        <v>81</v>
      </c>
      <c r="I5" s="15" t="s">
        <v>43</v>
      </c>
      <c r="J5" s="69" t="s">
        <v>44</v>
      </c>
      <c r="K5" s="74"/>
      <c r="L5" s="74"/>
      <c r="M5" s="70"/>
      <c r="N5" s="15" t="s">
        <v>45</v>
      </c>
      <c r="O5" s="15" t="s">
        <v>47</v>
      </c>
      <c r="P5" s="75" t="s">
        <v>48</v>
      </c>
      <c r="Q5" s="76"/>
      <c r="R5" s="75" t="s">
        <v>49</v>
      </c>
      <c r="S5" s="76"/>
      <c r="T5" s="15" t="s">
        <v>50</v>
      </c>
    </row>
    <row r="6" spans="1:20" ht="15">
      <c r="A6" s="32">
        <v>1</v>
      </c>
      <c r="B6" s="30" t="s">
        <v>142</v>
      </c>
      <c r="C6" s="21" t="s">
        <v>137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</row>
    <row r="7" spans="1:20" s="18" customFormat="1" ht="30">
      <c r="A7" s="14" t="s">
        <v>97</v>
      </c>
      <c r="B7" s="30" t="s">
        <v>143</v>
      </c>
      <c r="C7" s="21" t="s">
        <v>137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</row>
    <row r="8" spans="1:20" s="18" customFormat="1" ht="60">
      <c r="A8" s="14">
        <v>2</v>
      </c>
      <c r="B8" s="30" t="s">
        <v>133</v>
      </c>
      <c r="C8" s="21" t="s">
        <v>137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</row>
    <row r="9" spans="1:20" s="18" customFormat="1" ht="15">
      <c r="A9" s="14" t="s">
        <v>97</v>
      </c>
      <c r="B9" s="30" t="s">
        <v>144</v>
      </c>
      <c r="C9" s="21" t="s">
        <v>137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</row>
    <row r="10" spans="1:20" s="18" customFormat="1" ht="42.75">
      <c r="A10" s="32"/>
      <c r="B10" s="16" t="s">
        <v>134</v>
      </c>
      <c r="C10" s="19" t="s">
        <v>137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</sheetData>
  <sheetProtection/>
  <mergeCells count="25">
    <mergeCell ref="G2:G4"/>
    <mergeCell ref="H2:H4"/>
    <mergeCell ref="I2:I4"/>
    <mergeCell ref="J2:M2"/>
    <mergeCell ref="J3:L3"/>
    <mergeCell ref="M3:M4"/>
    <mergeCell ref="A1:T1"/>
    <mergeCell ref="J5:M5"/>
    <mergeCell ref="P5:Q5"/>
    <mergeCell ref="R5:S5"/>
    <mergeCell ref="A2:A4"/>
    <mergeCell ref="B2:B4"/>
    <mergeCell ref="C2:C4"/>
    <mergeCell ref="D2:D4"/>
    <mergeCell ref="E2:E4"/>
    <mergeCell ref="F2:F4"/>
    <mergeCell ref="N2:N4"/>
    <mergeCell ref="O2:O4"/>
    <mergeCell ref="P2:Q2"/>
    <mergeCell ref="R2:S2"/>
    <mergeCell ref="T2:T4"/>
    <mergeCell ref="P3:P4"/>
    <mergeCell ref="Q3:Q4"/>
    <mergeCell ref="R3:R4"/>
    <mergeCell ref="S3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circulars may be defined in two parts, one to convey background, rationale, objective of a decision and the other to commu</dc:title>
  <dc:subject/>
  <dc:creator>1171</dc:creator>
  <cp:keywords/>
  <dc:description/>
  <cp:lastModifiedBy>Praveen Bharti</cp:lastModifiedBy>
  <cp:lastPrinted>2016-03-28T06:41:44Z</cp:lastPrinted>
  <dcterms:created xsi:type="dcterms:W3CDTF">2016-01-05T09:38:22Z</dcterms:created>
  <dcterms:modified xsi:type="dcterms:W3CDTF">2016-03-28T06:41:51Z</dcterms:modified>
  <cp:category/>
  <cp:version/>
  <cp:contentType/>
  <cp:contentStatus/>
</cp:coreProperties>
</file>